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igamtosateitis.sharepoint.com/sites/GamtosAteitistest/Shared Documents/01 Bendri/INFO konkursui/New folder/"/>
    </mc:Choice>
  </mc:AlternateContent>
  <xr:revisionPtr revIDLastSave="356" documentId="8_{A5B2695E-2D2E-453C-A43C-1A61A717F754}" xr6:coauthVersionLast="47" xr6:coauthVersionMax="47" xr10:uidLastSave="{1D795F04-3226-4DE9-8D4A-30059A347378}"/>
  <bookViews>
    <workbookView xWindow="67080" yWindow="-5550" windowWidth="38640" windowHeight="21120" xr2:uid="{81A2FE9B-64A4-4105-ABDE-D7A15392C0E1}"/>
  </bookViews>
  <sheets>
    <sheet name="Kauno r. Stiklas" sheetId="20" r:id="rId1"/>
  </sheets>
  <definedNames>
    <definedName name="_xlnm._FilterDatabase" localSheetId="0" hidden="1">'Kauno r. Stiklas'!$A$43:$I$62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3" i="20" l="1"/>
  <c r="H64" i="20"/>
  <c r="B37" i="20"/>
  <c r="G71" i="20"/>
  <c r="F71" i="20"/>
  <c r="E71" i="20"/>
  <c r="D71" i="20"/>
  <c r="C71" i="20"/>
  <c r="B71" i="20"/>
  <c r="G70" i="20"/>
  <c r="F70" i="20"/>
  <c r="E70" i="20"/>
  <c r="D70" i="20"/>
  <c r="C70" i="20"/>
  <c r="B70" i="20"/>
  <c r="G69" i="20"/>
  <c r="F69" i="20"/>
  <c r="E69" i="20"/>
  <c r="D69" i="20"/>
  <c r="C69" i="20"/>
  <c r="B69" i="20"/>
  <c r="G68" i="20"/>
  <c r="F68" i="20"/>
  <c r="E68" i="20"/>
  <c r="D68" i="20"/>
  <c r="C68" i="20"/>
  <c r="B68" i="20"/>
  <c r="G63" i="20"/>
  <c r="F63" i="20"/>
  <c r="E63" i="20"/>
  <c r="D63" i="20"/>
  <c r="C63" i="20"/>
  <c r="B63" i="20"/>
  <c r="H62" i="20" a="1"/>
  <c r="H71" i="20" s="1"/>
  <c r="H61" i="20" a="1"/>
  <c r="H60" i="20" a="1"/>
  <c r="H59" i="20" a="1"/>
  <c r="H58" i="20" a="1"/>
  <c r="H57" i="20" a="1"/>
  <c r="H56" i="20" a="1"/>
  <c r="H55" i="20" a="1"/>
  <c r="H54" i="20" a="1"/>
  <c r="H53" i="20" a="1"/>
  <c r="H52" i="20" a="1"/>
  <c r="H51" i="20" a="1"/>
  <c r="B20" i="20" s="1"/>
  <c r="D20" i="20" s="1"/>
  <c r="H50" i="20" a="1"/>
  <c r="H49" i="20" a="1"/>
  <c r="B13" i="20" s="1"/>
  <c r="H48" i="20" a="1"/>
  <c r="B12" i="20" s="1"/>
  <c r="D12" i="20" s="1"/>
  <c r="H47" i="20" a="1"/>
  <c r="B8" i="20" s="1"/>
  <c r="H46" i="20" a="1"/>
  <c r="H45" i="20" a="1"/>
  <c r="B6" i="20" s="1"/>
  <c r="D6" i="20" s="1"/>
  <c r="H44" i="20" a="1"/>
  <c r="D33" i="20"/>
  <c r="D32" i="20"/>
  <c r="B31" i="20"/>
  <c r="D34" i="20" s="1"/>
  <c r="B30" i="20"/>
  <c r="D30" i="20" s="1"/>
  <c r="B29" i="20"/>
  <c r="D29" i="20" s="1"/>
  <c r="B28" i="20"/>
  <c r="D28" i="20" s="1"/>
  <c r="B27" i="20"/>
  <c r="D27" i="20" s="1"/>
  <c r="B25" i="20"/>
  <c r="D25" i="20" s="1"/>
  <c r="B24" i="20"/>
  <c r="D24" i="20" s="1"/>
  <c r="B23" i="20"/>
  <c r="D23" i="20" s="1"/>
  <c r="B22" i="20"/>
  <c r="D22" i="20" s="1"/>
  <c r="B21" i="20"/>
  <c r="D21" i="20" s="1"/>
  <c r="B19" i="20"/>
  <c r="D19" i="20" s="1"/>
  <c r="D18" i="20"/>
  <c r="D17" i="20"/>
  <c r="D16" i="20"/>
  <c r="D15" i="20"/>
  <c r="D14" i="20"/>
  <c r="D11" i="20"/>
  <c r="D10" i="20"/>
  <c r="D9" i="20"/>
  <c r="B7" i="20"/>
  <c r="D7" i="20" s="1"/>
  <c r="B5" i="20"/>
  <c r="D5" i="20" l="1"/>
  <c r="H70" i="20"/>
  <c r="B26" i="20"/>
  <c r="D35" i="20" s="1"/>
  <c r="H69" i="20"/>
  <c r="B38" i="20" s="1"/>
  <c r="B40" i="20"/>
  <c r="A35" i="20" l="1"/>
  <c r="D26" i="20"/>
  <c r="B39" i="20" s="1"/>
  <c r="H68" i="20"/>
  <c r="H65" i="20" l="1"/>
  <c r="H66" i="20" s="1"/>
  <c r="D65" i="20"/>
  <c r="D66" i="20" s="1"/>
  <c r="C65" i="20"/>
  <c r="C66" i="20" s="1"/>
  <c r="B65" i="20"/>
  <c r="B66" i="20" s="1"/>
  <c r="E65" i="20"/>
  <c r="E66" i="20" s="1"/>
  <c r="F65" i="20"/>
  <c r="F66" i="20" s="1"/>
  <c r="G65" i="20"/>
  <c r="G66" i="20" s="1"/>
  <c r="B73" i="20" l="1"/>
  <c r="B74" i="2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<sst xmlns="http://schemas.openxmlformats.org/spreadsheetml/2006/main" count="78" uniqueCount="59">
  <si>
    <t>Rodiklis/ frakcija</t>
  </si>
  <si>
    <t>Kiekis, t</t>
  </si>
  <si>
    <t>Naudojimas energijai išgauti</t>
  </si>
  <si>
    <t>Šalinimas regioniniuose komunalinių nepavojingų atliekų sąvartynuose</t>
  </si>
  <si>
    <t>Perdavimas atliekų kurui gaminti (RDF): išlaidos/ pajamos (nurodomas tinkamas):</t>
  </si>
  <si>
    <t>Kaina, Eur/ t be PVM</t>
  </si>
  <si>
    <t>Antrinės žaliavos</t>
  </si>
  <si>
    <t>Paruošimas naudoti, įskaitant pradinį apdorojimą</t>
  </si>
  <si>
    <t>Jonavos r. sav.</t>
  </si>
  <si>
    <t>Kaišiadorių r. sav.</t>
  </si>
  <si>
    <t>Kauno m. sav.</t>
  </si>
  <si>
    <t>Kauno r. sav.</t>
  </si>
  <si>
    <t>Kėdainių r. sav.</t>
  </si>
  <si>
    <t>Raseinių r. sav.</t>
  </si>
  <si>
    <t>1. Stiklo pakuočių atliekos R3</t>
  </si>
  <si>
    <t>2. Popieriaus pakuočių atliekos R3</t>
  </si>
  <si>
    <t>2. Popieriaus pakuočių atliekos R1</t>
  </si>
  <si>
    <t>3.1. PET pakuočių atliekos R3</t>
  </si>
  <si>
    <t>3.1. PET pakuočių atliekos R1</t>
  </si>
  <si>
    <t>3.2. Kitos plastikinių pakuočių atliekos R3</t>
  </si>
  <si>
    <t>3.2. Kitos plastikinių pakuočių atliekos R1</t>
  </si>
  <si>
    <t>4.1. Kitos metalinių pakuočių atliekos R3</t>
  </si>
  <si>
    <t>4.2. Aliumininių pakuočių atliekos R3</t>
  </si>
  <si>
    <t>5.1. Kombinuotų pakuočių atliekos R3</t>
  </si>
  <si>
    <t>5.1. Kombinuotų pakuočių atliekos R1</t>
  </si>
  <si>
    <t>6. Kitos (tekstilės) pakuočių atliekos R3</t>
  </si>
  <si>
    <t>6. Kitos (tekstilės) pakuočių atliekos R1</t>
  </si>
  <si>
    <t>Kitos stiklo atliekos, kodas R3</t>
  </si>
  <si>
    <t>Kitos popieriaus ir kartono atliekos R3</t>
  </si>
  <si>
    <t>Kitos plastikų ir gumos atliekos R3</t>
  </si>
  <si>
    <t>Kitos juodųjų metalų ir jų lydinių R3</t>
  </si>
  <si>
    <t>Kitos spalvotųjų metalų ir jų lydinių atliekos R3</t>
  </si>
  <si>
    <t xml:space="preserve">Kitos, po atliekų pradinio apdorojimo liekančios komunalinės atliekos </t>
  </si>
  <si>
    <t>Paruošimas</t>
  </si>
  <si>
    <t>Morfologija</t>
  </si>
  <si>
    <t xml:space="preserve">     PET skaidrus ir šviesiai mėlynas</t>
  </si>
  <si>
    <t xml:space="preserve">     PET spalvotas</t>
  </si>
  <si>
    <t xml:space="preserve">     rPET</t>
  </si>
  <si>
    <t xml:space="preserve">     LDPE spalvotų plėvelių MIX</t>
  </si>
  <si>
    <t xml:space="preserve">     LDPE skaidrios plėvelės</t>
  </si>
  <si>
    <t xml:space="preserve">     HDPE</t>
  </si>
  <si>
    <t xml:space="preserve">     Plastikų MIX</t>
  </si>
  <si>
    <t xml:space="preserve">     PP buteliai ir indeliai</t>
  </si>
  <si>
    <t>Inputas 2025.10-2026.09</t>
  </si>
  <si>
    <t>Svertinė regiono morfologija</t>
  </si>
  <si>
    <t>Pakuočių atliekos</t>
  </si>
  <si>
    <t>Savartynas/degyklos</t>
  </si>
  <si>
    <t>Viso</t>
  </si>
  <si>
    <t>Įkainis eur/t:</t>
  </si>
  <si>
    <t>Tonos tvarkymo įkainis</t>
  </si>
  <si>
    <t>Paruošimo suma</t>
  </si>
  <si>
    <t>Paruošimo kaina</t>
  </si>
  <si>
    <t>Paruošimas D1</t>
  </si>
  <si>
    <t>Pakuočių atliekos D2</t>
  </si>
  <si>
    <t>Antrinės žaliavos D3</t>
  </si>
  <si>
    <t>Savartynas/degykla D4</t>
  </si>
  <si>
    <t>Planuojama metinio kontrakto suma</t>
  </si>
  <si>
    <t>Planuojama 1 tonos paruošimo kaina</t>
  </si>
  <si>
    <t>Stiklas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</si>
</sst>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%"/>
    <numFmt numFmtId="165" formatCode="_-* #,##0.000_-;\-* #,##0.000_-;_-* &quot;-&quot;??_-;_-@_-"/>
    <numFmt numFmtId="166" formatCode="_-* #,##0.000\ _€_-;\-* #,##0.000\ _€_-;_-* &quot;-&quot;???\ _€_-;_-@_-"/>
  </numFmts>
  <fonts count="16" x14ac:knownFonts="1">
    <font>
      <sz val="10"/>
      <color theme="1"/>
      <name val="Constantia"/>
      <family val="2"/>
      <charset val="186"/>
    </font>
    <font>
      <sz val="10"/>
      <color theme="1"/>
      <name val="Constantia"/>
      <family val="2"/>
      <charset val="186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2"/>
      <color theme="3" tint="0.249977111117893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sz val="10"/>
      <color theme="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4" fillId="0" borderId="1" xfId="1" applyNumberFormat="1" applyFont="1" applyFill="1" applyBorder="1"/>
    <xf numFmtId="164" fontId="4" fillId="0" borderId="9" xfId="1" applyNumberFormat="1" applyFont="1" applyFill="1" applyBorder="1"/>
    <xf numFmtId="164" fontId="4" fillId="0" borderId="5" xfId="1" applyNumberFormat="1" applyFont="1" applyFill="1" applyBorder="1"/>
    <xf numFmtId="164" fontId="4" fillId="0" borderId="22" xfId="1" applyNumberFormat="1" applyFont="1" applyFill="1" applyBorder="1"/>
    <xf numFmtId="0" fontId="7" fillId="0" borderId="0" xfId="2" applyFont="1" applyAlignment="1">
      <alignment wrapText="1"/>
    </xf>
    <xf numFmtId="0" fontId="3" fillId="0" borderId="17" xfId="0" applyFont="1" applyBorder="1"/>
    <xf numFmtId="0" fontId="3" fillId="0" borderId="15" xfId="0" applyFont="1" applyBorder="1"/>
    <xf numFmtId="0" fontId="10" fillId="0" borderId="0" xfId="2" applyFont="1"/>
    <xf numFmtId="166" fontId="3" fillId="0" borderId="0" xfId="0" applyNumberFormat="1" applyFont="1"/>
    <xf numFmtId="10" fontId="3" fillId="0" borderId="0" xfId="1" applyNumberFormat="1" applyFont="1"/>
    <xf numFmtId="164" fontId="4" fillId="0" borderId="24" xfId="1" applyNumberFormat="1" applyFont="1" applyFill="1" applyBorder="1"/>
    <xf numFmtId="0" fontId="4" fillId="0" borderId="16" xfId="2" applyFont="1" applyBorder="1" applyAlignment="1">
      <alignment vertical="center" wrapText="1"/>
    </xf>
    <xf numFmtId="164" fontId="5" fillId="0" borderId="7" xfId="0" applyNumberFormat="1" applyFont="1" applyBorder="1"/>
    <xf numFmtId="0" fontId="8" fillId="0" borderId="16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164" fontId="5" fillId="0" borderId="10" xfId="0" applyNumberFormat="1" applyFont="1" applyBorder="1"/>
    <xf numFmtId="0" fontId="4" fillId="0" borderId="15" xfId="2" applyFont="1" applyBorder="1" applyAlignment="1">
      <alignment vertical="center" wrapText="1"/>
    </xf>
    <xf numFmtId="164" fontId="5" fillId="0" borderId="6" xfId="0" applyNumberFormat="1" applyFont="1" applyBorder="1"/>
    <xf numFmtId="0" fontId="8" fillId="0" borderId="17" xfId="2" applyFont="1" applyBorder="1" applyAlignment="1">
      <alignment vertical="center" wrapText="1"/>
    </xf>
    <xf numFmtId="0" fontId="4" fillId="0" borderId="27" xfId="2" applyFont="1" applyBorder="1" applyAlignment="1">
      <alignment vertical="center" wrapText="1"/>
    </xf>
    <xf numFmtId="164" fontId="5" fillId="0" borderId="23" xfId="0" applyNumberFormat="1" applyFont="1" applyBorder="1"/>
    <xf numFmtId="0" fontId="5" fillId="0" borderId="28" xfId="0" applyFont="1" applyBorder="1"/>
    <xf numFmtId="165" fontId="6" fillId="2" borderId="3" xfId="3" applyNumberFormat="1" applyFont="1" applyFill="1" applyBorder="1" applyAlignment="1">
      <alignment horizontal="center" wrapText="1"/>
    </xf>
    <xf numFmtId="0" fontId="4" fillId="0" borderId="29" xfId="2" applyFont="1" applyBorder="1" applyAlignment="1">
      <alignment vertical="center" wrapText="1"/>
    </xf>
    <xf numFmtId="164" fontId="4" fillId="0" borderId="30" xfId="1" applyNumberFormat="1" applyFont="1" applyFill="1" applyBorder="1"/>
    <xf numFmtId="0" fontId="5" fillId="0" borderId="0" xfId="0" applyFont="1"/>
    <xf numFmtId="0" fontId="5" fillId="3" borderId="26" xfId="0" applyFont="1" applyFill="1" applyBorder="1" applyAlignment="1">
      <alignment horizontal="center" vertical="center" wrapText="1"/>
    </xf>
    <xf numFmtId="0" fontId="6" fillId="3" borderId="20" xfId="2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/>
    </xf>
    <xf numFmtId="0" fontId="5" fillId="0" borderId="16" xfId="0" applyFont="1" applyBorder="1"/>
    <xf numFmtId="0" fontId="13" fillId="0" borderId="3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left" vertical="center" wrapText="1"/>
    </xf>
    <xf numFmtId="0" fontId="5" fillId="3" borderId="11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44" fontId="9" fillId="3" borderId="12" xfId="4" applyFont="1" applyFill="1" applyBorder="1"/>
    <xf numFmtId="0" fontId="13" fillId="0" borderId="33" xfId="0" applyFont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center"/>
    </xf>
    <xf numFmtId="0" fontId="3" fillId="0" borderId="28" xfId="0" applyFont="1" applyBorder="1"/>
    <xf numFmtId="0" fontId="3" fillId="0" borderId="3" xfId="0" applyFont="1" applyBorder="1"/>
    <xf numFmtId="0" fontId="3" fillId="0" borderId="4" xfId="0" applyFont="1" applyBorder="1"/>
    <xf numFmtId="44" fontId="6" fillId="3" borderId="12" xfId="4" applyFont="1" applyFill="1" applyBorder="1"/>
    <xf numFmtId="2" fontId="9" fillId="3" borderId="6" xfId="0" applyNumberFormat="1" applyFont="1" applyFill="1" applyBorder="1"/>
    <xf numFmtId="2" fontId="9" fillId="3" borderId="7" xfId="0" applyNumberFormat="1" applyFont="1" applyFill="1" applyBorder="1"/>
    <xf numFmtId="2" fontId="9" fillId="3" borderId="10" xfId="0" applyNumberFormat="1" applyFont="1" applyFill="1" applyBorder="1"/>
    <xf numFmtId="0" fontId="14" fillId="0" borderId="0" xfId="0" applyFont="1" applyAlignment="1">
      <alignment horizontal="left" vertical="center"/>
    </xf>
    <xf numFmtId="10" fontId="15" fillId="0" borderId="0" xfId="0" applyNumberFormat="1" applyFont="1" applyAlignment="1">
      <alignment horizontal="center" vertical="center"/>
    </xf>
    <xf numFmtId="43" fontId="5" fillId="2" borderId="4" xfId="3" applyFont="1" applyFill="1" applyBorder="1"/>
    <xf numFmtId="164" fontId="3" fillId="4" borderId="13" xfId="1" applyNumberFormat="1" applyFont="1" applyFill="1" applyBorder="1" applyAlignment="1" applyProtection="1">
      <alignment horizontal="center" vertical="center"/>
      <protection locked="0"/>
    </xf>
    <xf numFmtId="164" fontId="3" fillId="4" borderId="18" xfId="1" applyNumberFormat="1" applyFont="1" applyFill="1" applyBorder="1" applyAlignment="1" applyProtection="1">
      <alignment horizontal="center" vertical="center"/>
      <protection locked="0"/>
    </xf>
    <xf numFmtId="164" fontId="3" fillId="4" borderId="19" xfId="1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13" fillId="4" borderId="25" xfId="0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3" fillId="0" borderId="13" xfId="1" applyNumberFormat="1" applyFont="1" applyFill="1" applyBorder="1" applyAlignment="1" applyProtection="1">
      <alignment horizontal="center" vertical="center"/>
    </xf>
    <xf numFmtId="164" fontId="3" fillId="0" borderId="18" xfId="1" applyNumberFormat="1" applyFont="1" applyFill="1" applyBorder="1" applyAlignment="1" applyProtection="1">
      <alignment horizontal="center" vertical="center"/>
    </xf>
    <xf numFmtId="164" fontId="3" fillId="0" borderId="19" xfId="1" applyNumberFormat="1" applyFont="1" applyFill="1" applyBorder="1" applyAlignment="1" applyProtection="1">
      <alignment horizontal="center" vertical="center"/>
    </xf>
    <xf numFmtId="10" fontId="3" fillId="0" borderId="25" xfId="1" applyNumberFormat="1" applyFont="1" applyFill="1" applyBorder="1" applyAlignment="1" applyProtection="1">
      <alignment horizontal="center" vertical="center"/>
    </xf>
    <xf numFmtId="10" fontId="5" fillId="0" borderId="14" xfId="1" applyNumberFormat="1" applyFont="1" applyFill="1" applyBorder="1" applyAlignment="1" applyProtection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0" borderId="9" xfId="1" applyNumberFormat="1" applyFont="1" applyFill="1" applyBorder="1" applyAlignment="1" applyProtection="1">
      <alignment horizontal="center" vertical="center"/>
    </xf>
    <xf numFmtId="10" fontId="3" fillId="0" borderId="5" xfId="1" applyNumberFormat="1" applyFont="1" applyFill="1" applyBorder="1" applyAlignment="1" applyProtection="1">
      <alignment horizontal="center" vertical="center"/>
    </xf>
  </cellXfs>
  <cellStyles count="5">
    <cellStyle name="Comma" xfId="3" builtinId="3"/>
    <cellStyle name="Currency" xfId="4" builtinId="4"/>
    <cellStyle name="Normal" xfId="0" builtinId="0"/>
    <cellStyle name="Normal 2 5" xfId="2" xr:uid="{33FE80E7-16D6-426E-BADB-B0B21B23BBF6}"/>
    <cellStyle name="Percent" xfId="1" builtinId="5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D933-75EE-4F7F-B539-64EA36FBA9F4}">
  <sheetPr>
    <tabColor rgb="FF92D050"/>
  </sheetPr>
  <dimension ref="A1:I76"/>
  <sheetViews>
    <sheetView tabSelected="1" zoomScaleNormal="100" workbookViewId="0">
      <selection activeCell="B34" sqref="B34"/>
    </sheetView>
  </sheetViews>
  <sheetFormatPr defaultColWidth="8.81640625" defaultRowHeight="15.5" x14ac:dyDescent="0.35"/>
  <cols>
    <col min="1" max="1" width="46.6328125" style="1" customWidth="1"/>
    <col min="2" max="8" width="18.6328125" style="1" customWidth="1"/>
    <col min="9" max="9" width="8.81640625" style="1" bestFit="1" customWidth="1"/>
    <col min="10" max="10" width="8.90625" style="1" bestFit="1" customWidth="1"/>
    <col min="11" max="11" width="18.54296875" style="1" bestFit="1" customWidth="1"/>
    <col min="12" max="16384" width="8.81640625" style="1"/>
  </cols>
  <sheetData>
    <row r="1" spans="1:5" ht="18" x14ac:dyDescent="0.4">
      <c r="A1" s="11" t="s">
        <v>58</v>
      </c>
      <c r="B1" s="8"/>
      <c r="C1" s="8"/>
      <c r="D1" s="8"/>
      <c r="E1" s="8"/>
    </row>
    <row r="2" spans="1:5" ht="16" thickBot="1" x14ac:dyDescent="0.4"/>
    <row r="3" spans="1:5" ht="30.5" thickBot="1" x14ac:dyDescent="0.4">
      <c r="A3" s="49" t="s">
        <v>0</v>
      </c>
      <c r="B3" s="50" t="s">
        <v>1</v>
      </c>
      <c r="C3" s="50" t="s">
        <v>5</v>
      </c>
      <c r="D3" s="51" t="s">
        <v>51</v>
      </c>
    </row>
    <row r="4" spans="1:5" ht="16" thickBot="1" x14ac:dyDescent="0.4">
      <c r="A4" s="58" t="s">
        <v>7</v>
      </c>
      <c r="B4" s="59"/>
      <c r="C4" s="71">
        <v>100</v>
      </c>
      <c r="D4" s="60"/>
    </row>
    <row r="5" spans="1:5" x14ac:dyDescent="0.35">
      <c r="A5" s="56" t="s">
        <v>14</v>
      </c>
      <c r="B5" s="82">
        <f>+H44</f>
        <v>0.94</v>
      </c>
      <c r="C5" s="72"/>
      <c r="D5" s="57">
        <f>+B5*C5</f>
        <v>0</v>
      </c>
    </row>
    <row r="6" spans="1:5" x14ac:dyDescent="0.35">
      <c r="A6" s="36" t="s">
        <v>15</v>
      </c>
      <c r="B6" s="84">
        <f>+H45</f>
        <v>0</v>
      </c>
      <c r="C6" s="76"/>
      <c r="D6" s="37">
        <f t="shared" ref="D6:D34" si="0">+B6*C6</f>
        <v>0</v>
      </c>
    </row>
    <row r="7" spans="1:5" x14ac:dyDescent="0.35">
      <c r="A7" s="36" t="s">
        <v>16</v>
      </c>
      <c r="B7" s="84">
        <f>+H46</f>
        <v>0</v>
      </c>
      <c r="C7" s="76"/>
      <c r="D7" s="37">
        <f t="shared" si="0"/>
        <v>0</v>
      </c>
    </row>
    <row r="8" spans="1:5" ht="16" thickBot="1" x14ac:dyDescent="0.4">
      <c r="A8" s="38" t="s">
        <v>17</v>
      </c>
      <c r="B8" s="52">
        <f>+H47</f>
        <v>0</v>
      </c>
      <c r="C8" s="47"/>
      <c r="D8" s="37"/>
    </row>
    <row r="9" spans="1:5" x14ac:dyDescent="0.35">
      <c r="A9" s="39" t="s">
        <v>35</v>
      </c>
      <c r="B9" s="79"/>
      <c r="C9" s="76"/>
      <c r="D9" s="37">
        <f t="shared" si="0"/>
        <v>0</v>
      </c>
    </row>
    <row r="10" spans="1:5" x14ac:dyDescent="0.35">
      <c r="A10" s="39" t="s">
        <v>36</v>
      </c>
      <c r="B10" s="80"/>
      <c r="C10" s="76"/>
      <c r="D10" s="37">
        <f t="shared" si="0"/>
        <v>0</v>
      </c>
    </row>
    <row r="11" spans="1:5" ht="16" thickBot="1" x14ac:dyDescent="0.4">
      <c r="A11" s="39" t="s">
        <v>37</v>
      </c>
      <c r="B11" s="81"/>
      <c r="C11" s="76"/>
      <c r="D11" s="37">
        <f t="shared" si="0"/>
        <v>0</v>
      </c>
    </row>
    <row r="12" spans="1:5" x14ac:dyDescent="0.35">
      <c r="A12" s="36" t="s">
        <v>18</v>
      </c>
      <c r="B12" s="82">
        <f>+H48</f>
        <v>0</v>
      </c>
      <c r="C12" s="76"/>
      <c r="D12" s="37">
        <f t="shared" si="0"/>
        <v>0</v>
      </c>
    </row>
    <row r="13" spans="1:5" ht="16" thickBot="1" x14ac:dyDescent="0.4">
      <c r="A13" s="38" t="s">
        <v>19</v>
      </c>
      <c r="B13" s="83">
        <f>+H49</f>
        <v>0</v>
      </c>
      <c r="C13" s="47"/>
      <c r="D13" s="37"/>
    </row>
    <row r="14" spans="1:5" x14ac:dyDescent="0.35">
      <c r="A14" s="39" t="s">
        <v>39</v>
      </c>
      <c r="B14" s="79"/>
      <c r="C14" s="76"/>
      <c r="D14" s="37">
        <f t="shared" si="0"/>
        <v>0</v>
      </c>
    </row>
    <row r="15" spans="1:5" x14ac:dyDescent="0.35">
      <c r="A15" s="39" t="s">
        <v>38</v>
      </c>
      <c r="B15" s="80"/>
      <c r="C15" s="76"/>
      <c r="D15" s="37">
        <f t="shared" si="0"/>
        <v>0</v>
      </c>
    </row>
    <row r="16" spans="1:5" x14ac:dyDescent="0.35">
      <c r="A16" s="39" t="s">
        <v>40</v>
      </c>
      <c r="B16" s="80"/>
      <c r="C16" s="76"/>
      <c r="D16" s="37">
        <f t="shared" si="0"/>
        <v>0</v>
      </c>
    </row>
    <row r="17" spans="1:4" x14ac:dyDescent="0.35">
      <c r="A17" s="39" t="s">
        <v>41</v>
      </c>
      <c r="B17" s="80"/>
      <c r="C17" s="76"/>
      <c r="D17" s="37">
        <f t="shared" si="0"/>
        <v>0</v>
      </c>
    </row>
    <row r="18" spans="1:4" ht="16" thickBot="1" x14ac:dyDescent="0.4">
      <c r="A18" s="39" t="s">
        <v>42</v>
      </c>
      <c r="B18" s="81"/>
      <c r="C18" s="76"/>
      <c r="D18" s="37">
        <f t="shared" si="0"/>
        <v>0</v>
      </c>
    </row>
    <row r="19" spans="1:4" x14ac:dyDescent="0.35">
      <c r="A19" s="36" t="s">
        <v>20</v>
      </c>
      <c r="B19" s="82">
        <f t="shared" ref="B19:B31" si="1">+H50</f>
        <v>0</v>
      </c>
      <c r="C19" s="76"/>
      <c r="D19" s="37">
        <f t="shared" si="0"/>
        <v>0</v>
      </c>
    </row>
    <row r="20" spans="1:4" x14ac:dyDescent="0.35">
      <c r="A20" s="36" t="s">
        <v>21</v>
      </c>
      <c r="B20" s="84">
        <f t="shared" si="1"/>
        <v>0</v>
      </c>
      <c r="C20" s="76"/>
      <c r="D20" s="37">
        <f t="shared" si="0"/>
        <v>0</v>
      </c>
    </row>
    <row r="21" spans="1:4" x14ac:dyDescent="0.35">
      <c r="A21" s="36" t="s">
        <v>22</v>
      </c>
      <c r="B21" s="84">
        <f t="shared" si="1"/>
        <v>0</v>
      </c>
      <c r="C21" s="76"/>
      <c r="D21" s="37">
        <f t="shared" si="0"/>
        <v>0</v>
      </c>
    </row>
    <row r="22" spans="1:4" x14ac:dyDescent="0.35">
      <c r="A22" s="36" t="s">
        <v>23</v>
      </c>
      <c r="B22" s="84">
        <f t="shared" si="1"/>
        <v>0</v>
      </c>
      <c r="C22" s="76"/>
      <c r="D22" s="37">
        <f t="shared" si="0"/>
        <v>0</v>
      </c>
    </row>
    <row r="23" spans="1:4" x14ac:dyDescent="0.35">
      <c r="A23" s="36" t="s">
        <v>24</v>
      </c>
      <c r="B23" s="84">
        <f t="shared" si="1"/>
        <v>0</v>
      </c>
      <c r="C23" s="76"/>
      <c r="D23" s="37">
        <f t="shared" si="0"/>
        <v>0</v>
      </c>
    </row>
    <row r="24" spans="1:4" x14ac:dyDescent="0.35">
      <c r="A24" s="36" t="s">
        <v>25</v>
      </c>
      <c r="B24" s="84">
        <f t="shared" si="1"/>
        <v>0</v>
      </c>
      <c r="C24" s="76"/>
      <c r="D24" s="37">
        <f t="shared" si="0"/>
        <v>0</v>
      </c>
    </row>
    <row r="25" spans="1:4" ht="16" thickBot="1" x14ac:dyDescent="0.4">
      <c r="A25" s="40" t="s">
        <v>26</v>
      </c>
      <c r="B25" s="85">
        <f t="shared" si="1"/>
        <v>0</v>
      </c>
      <c r="C25" s="76"/>
      <c r="D25" s="41">
        <f t="shared" si="0"/>
        <v>0</v>
      </c>
    </row>
    <row r="26" spans="1:4" x14ac:dyDescent="0.35">
      <c r="A26" s="34" t="s">
        <v>27</v>
      </c>
      <c r="B26" s="86">
        <f t="shared" si="1"/>
        <v>0.01</v>
      </c>
      <c r="C26" s="73"/>
      <c r="D26" s="35">
        <f>+B26*C26</f>
        <v>0</v>
      </c>
    </row>
    <row r="27" spans="1:4" x14ac:dyDescent="0.35">
      <c r="A27" s="36" t="s">
        <v>28</v>
      </c>
      <c r="B27" s="84">
        <f t="shared" si="1"/>
        <v>0</v>
      </c>
      <c r="C27" s="77"/>
      <c r="D27" s="37">
        <f t="shared" si="0"/>
        <v>0</v>
      </c>
    </row>
    <row r="28" spans="1:4" x14ac:dyDescent="0.35">
      <c r="A28" s="36" t="s">
        <v>29</v>
      </c>
      <c r="B28" s="84">
        <f t="shared" si="1"/>
        <v>0</v>
      </c>
      <c r="C28" s="77"/>
      <c r="D28" s="37">
        <f t="shared" si="0"/>
        <v>0</v>
      </c>
    </row>
    <row r="29" spans="1:4" x14ac:dyDescent="0.35">
      <c r="A29" s="36" t="s">
        <v>30</v>
      </c>
      <c r="B29" s="84">
        <f t="shared" si="1"/>
        <v>0</v>
      </c>
      <c r="C29" s="77"/>
      <c r="D29" s="37">
        <f t="shared" si="0"/>
        <v>0</v>
      </c>
    </row>
    <row r="30" spans="1:4" ht="16" thickBot="1" x14ac:dyDescent="0.4">
      <c r="A30" s="9" t="s">
        <v>31</v>
      </c>
      <c r="B30" s="53">
        <f t="shared" si="1"/>
        <v>0</v>
      </c>
      <c r="C30" s="78"/>
      <c r="D30" s="41">
        <f t="shared" si="0"/>
        <v>0</v>
      </c>
    </row>
    <row r="31" spans="1:4" ht="16" thickBot="1" x14ac:dyDescent="0.4">
      <c r="A31" s="10" t="s">
        <v>32</v>
      </c>
      <c r="B31" s="54">
        <f t="shared" si="1"/>
        <v>0.05</v>
      </c>
      <c r="C31" s="48"/>
      <c r="D31" s="35"/>
    </row>
    <row r="32" spans="1:4" x14ac:dyDescent="0.35">
      <c r="A32" s="39" t="s">
        <v>2</v>
      </c>
      <c r="B32" s="68"/>
      <c r="C32" s="74"/>
      <c r="D32" s="37">
        <f t="shared" si="0"/>
        <v>0</v>
      </c>
    </row>
    <row r="33" spans="1:9" ht="31" x14ac:dyDescent="0.35">
      <c r="A33" s="39" t="s">
        <v>3</v>
      </c>
      <c r="B33" s="69"/>
      <c r="C33" s="74"/>
      <c r="D33" s="37">
        <f t="shared" si="0"/>
        <v>0</v>
      </c>
    </row>
    <row r="34" spans="1:9" ht="31.5" thickBot="1" x14ac:dyDescent="0.4">
      <c r="A34" s="42" t="s">
        <v>4</v>
      </c>
      <c r="B34" s="70"/>
      <c r="C34" s="75"/>
      <c r="D34" s="41">
        <f t="shared" si="0"/>
        <v>0</v>
      </c>
    </row>
    <row r="35" spans="1:9" ht="17.5" x14ac:dyDescent="0.35">
      <c r="A35" s="65" t="str">
        <f>+IF(D35=1,"","Supildykite PET,plastiko ir mišraus srauto detalizaciją ")</f>
        <v xml:space="preserve">Supildykite PET,plastiko ir mišraus srauto detalizaciją </v>
      </c>
      <c r="C35" s="33"/>
      <c r="D35" s="66">
        <f>+SUM(B5:B7,B9:B12,B14:B30,B32:B34)</f>
        <v>0.95</v>
      </c>
    </row>
    <row r="36" spans="1:9" ht="16" thickBot="1" x14ac:dyDescent="0.4">
      <c r="A36" s="29" t="s">
        <v>48</v>
      </c>
    </row>
    <row r="37" spans="1:9" x14ac:dyDescent="0.35">
      <c r="A37" s="44" t="s">
        <v>52</v>
      </c>
      <c r="B37" s="62">
        <f>+C4</f>
        <v>100</v>
      </c>
    </row>
    <row r="38" spans="1:9" x14ac:dyDescent="0.35">
      <c r="A38" s="45" t="s">
        <v>53</v>
      </c>
      <c r="B38" s="63">
        <f>-SUM($D$5:$D$25)/$H$69</f>
        <v>0</v>
      </c>
    </row>
    <row r="39" spans="1:9" x14ac:dyDescent="0.35">
      <c r="A39" s="45" t="s">
        <v>54</v>
      </c>
      <c r="B39" s="63">
        <f>-SUM($D$26:$D$30)/$H$70</f>
        <v>0</v>
      </c>
    </row>
    <row r="40" spans="1:9" ht="16" thickBot="1" x14ac:dyDescent="0.4">
      <c r="A40" s="46" t="s">
        <v>55</v>
      </c>
      <c r="B40" s="64">
        <f>+SUM($D$31:$D$34)/$H$71</f>
        <v>0</v>
      </c>
    </row>
    <row r="42" spans="1:9" ht="16" thickBot="1" x14ac:dyDescent="0.4"/>
    <row r="43" spans="1:9" s="3" customFormat="1" ht="30.5" thickBot="1" x14ac:dyDescent="0.4">
      <c r="A43" s="30" t="s">
        <v>34</v>
      </c>
      <c r="B43" s="31" t="s">
        <v>8</v>
      </c>
      <c r="C43" s="31" t="s">
        <v>9</v>
      </c>
      <c r="D43" s="31" t="s">
        <v>10</v>
      </c>
      <c r="E43" s="31" t="s">
        <v>11</v>
      </c>
      <c r="F43" s="31" t="s">
        <v>12</v>
      </c>
      <c r="G43" s="31" t="s">
        <v>13</v>
      </c>
      <c r="H43" s="32" t="s">
        <v>44</v>
      </c>
    </row>
    <row r="44" spans="1:9" ht="16" customHeight="1" x14ac:dyDescent="0.35">
      <c r="A44" s="20" t="s">
        <v>14</v>
      </c>
      <c r="B44" s="6">
        <v>0.94</v>
      </c>
      <c r="C44" s="6">
        <v>0.94</v>
      </c>
      <c r="D44" s="6">
        <v>0.94</v>
      </c>
      <c r="E44" s="6">
        <v>0.94</v>
      </c>
      <c r="F44" s="6">
        <v>0.94</v>
      </c>
      <c r="G44" s="6">
        <v>0.94</v>
      </c>
      <c r="H44" s="21" cm="1">
        <f t="array" ref="H44">SUMPRODUCT(B44:G44,$B$64:$G$64/$H$64)</f>
        <v>0.94</v>
      </c>
      <c r="I44" s="2"/>
    </row>
    <row r="45" spans="1:9" ht="16" customHeight="1" x14ac:dyDescent="0.35">
      <c r="A45" s="15" t="s">
        <v>15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16" cm="1">
        <f t="array" ref="H45">SUMPRODUCT(B45:G45,$B$64:$G$64/$H$64)</f>
        <v>0</v>
      </c>
      <c r="I45" s="2"/>
    </row>
    <row r="46" spans="1:9" ht="16" customHeight="1" x14ac:dyDescent="0.35">
      <c r="A46" s="17" t="s">
        <v>16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16" cm="1">
        <f t="array" ref="H46">SUMPRODUCT(B46:G46,$B$64:$G$64/$H$64)</f>
        <v>0</v>
      </c>
      <c r="I46" s="2"/>
    </row>
    <row r="47" spans="1:9" ht="16" customHeight="1" x14ac:dyDescent="0.35">
      <c r="A47" s="15" t="s">
        <v>17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16" cm="1">
        <f t="array" ref="H47">SUMPRODUCT(B47:G47,$B$64:$G$64/$H$64)</f>
        <v>0</v>
      </c>
      <c r="I47" s="2"/>
    </row>
    <row r="48" spans="1:9" ht="16" customHeight="1" x14ac:dyDescent="0.35">
      <c r="A48" s="17" t="s">
        <v>18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16" cm="1">
        <f t="array" ref="H48">SUMPRODUCT(B48:G48,$B$64:$G$64/$H$64)</f>
        <v>0</v>
      </c>
      <c r="I48" s="2"/>
    </row>
    <row r="49" spans="1:9" ht="16" customHeight="1" x14ac:dyDescent="0.35">
      <c r="A49" s="15" t="s">
        <v>19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16" cm="1">
        <f t="array" ref="H49">SUMPRODUCT(B49:G49,$B$64:$G$64/$H$64)</f>
        <v>0</v>
      </c>
      <c r="I49" s="2"/>
    </row>
    <row r="50" spans="1:9" ht="16" customHeight="1" x14ac:dyDescent="0.35">
      <c r="A50" s="17" t="s">
        <v>20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16" cm="1">
        <f t="array" ref="H50">SUMPRODUCT(B50:G50,$B$64:$G$64/$H$64)</f>
        <v>0</v>
      </c>
      <c r="I50" s="2"/>
    </row>
    <row r="51" spans="1:9" ht="16" customHeight="1" x14ac:dyDescent="0.35">
      <c r="A51" s="15" t="s">
        <v>21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16" cm="1">
        <f t="array" ref="H51">SUMPRODUCT(B51:G51,$B$64:$G$64/$H$64)</f>
        <v>0</v>
      </c>
      <c r="I51" s="2"/>
    </row>
    <row r="52" spans="1:9" ht="16" customHeight="1" x14ac:dyDescent="0.35">
      <c r="A52" s="15" t="s">
        <v>22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16" cm="1">
        <f t="array" ref="H52">SUMPRODUCT(B52:G52,$B$64:$G$64/$H$64)</f>
        <v>0</v>
      </c>
      <c r="I52" s="2"/>
    </row>
    <row r="53" spans="1:9" ht="16" customHeight="1" x14ac:dyDescent="0.35">
      <c r="A53" s="15" t="s">
        <v>23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16" cm="1">
        <f t="array" ref="H53">SUMPRODUCT(B53:G53,$B$64:$G$64/$H$64)</f>
        <v>0</v>
      </c>
      <c r="I53" s="2"/>
    </row>
    <row r="54" spans="1:9" ht="16" customHeight="1" x14ac:dyDescent="0.35">
      <c r="A54" s="17" t="s">
        <v>24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16" cm="1">
        <f t="array" ref="H54">SUMPRODUCT(B54:G54,$B$64:$G$64/$H$64)</f>
        <v>0</v>
      </c>
      <c r="I54" s="2"/>
    </row>
    <row r="55" spans="1:9" ht="16" customHeight="1" x14ac:dyDescent="0.35">
      <c r="A55" s="15" t="s">
        <v>25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16" cm="1">
        <f t="array" ref="H55">SUMPRODUCT(B55:G55,$B$64:$G$64/$H$64)</f>
        <v>0</v>
      </c>
      <c r="I55" s="2"/>
    </row>
    <row r="56" spans="1:9" ht="16" customHeight="1" thickBot="1" x14ac:dyDescent="0.4">
      <c r="A56" s="22" t="s">
        <v>26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9" cm="1">
        <f t="array" ref="H56">SUMPRODUCT(B56:G56,$B$64:$G$64/$H$64)</f>
        <v>0</v>
      </c>
      <c r="I56" s="2"/>
    </row>
    <row r="57" spans="1:9" ht="16" customHeight="1" x14ac:dyDescent="0.35">
      <c r="A57" s="20" t="s">
        <v>27</v>
      </c>
      <c r="B57" s="6">
        <v>0.01</v>
      </c>
      <c r="C57" s="6">
        <v>0.01</v>
      </c>
      <c r="D57" s="6">
        <v>0.01</v>
      </c>
      <c r="E57" s="6">
        <v>0.01</v>
      </c>
      <c r="F57" s="6">
        <v>0.01</v>
      </c>
      <c r="G57" s="6">
        <v>0.01</v>
      </c>
      <c r="H57" s="21" cm="1">
        <f t="array" ref="H57">SUMPRODUCT(B57:G57,$B$64:$G$64/$H$64)</f>
        <v>0.01</v>
      </c>
      <c r="I57" s="2"/>
    </row>
    <row r="58" spans="1:9" ht="16" customHeight="1" x14ac:dyDescent="0.35">
      <c r="A58" s="15" t="s">
        <v>28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16" cm="1">
        <f t="array" ref="H58">SUMPRODUCT(B58:G58,$B$64:$G$64/$H$64)</f>
        <v>0</v>
      </c>
      <c r="I58" s="2"/>
    </row>
    <row r="59" spans="1:9" ht="16" customHeight="1" x14ac:dyDescent="0.35">
      <c r="A59" s="15" t="s">
        <v>29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16" cm="1">
        <f t="array" ref="H59">SUMPRODUCT(B59:G59,$B$64:$G$64/$H$64)</f>
        <v>0</v>
      </c>
      <c r="I59" s="2"/>
    </row>
    <row r="60" spans="1:9" ht="16" customHeight="1" x14ac:dyDescent="0.35">
      <c r="A60" s="15" t="s">
        <v>30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16" cm="1">
        <f t="array" ref="H60">SUMPRODUCT(B60:G60,$B$64:$G$64/$H$64)</f>
        <v>0</v>
      </c>
      <c r="I60" s="2"/>
    </row>
    <row r="61" spans="1:9" ht="16" customHeight="1" thickBot="1" x14ac:dyDescent="0.4">
      <c r="A61" s="18" t="s">
        <v>31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9" cm="1">
        <f t="array" ref="H61">SUMPRODUCT(B61:G61,$B$64:$G$64/$H$64)</f>
        <v>0</v>
      </c>
      <c r="I61" s="2"/>
    </row>
    <row r="62" spans="1:9" ht="16" customHeight="1" thickBot="1" x14ac:dyDescent="0.4">
      <c r="A62" s="23" t="s">
        <v>32</v>
      </c>
      <c r="B62" s="7">
        <v>0.05</v>
      </c>
      <c r="C62" s="7">
        <v>0.05</v>
      </c>
      <c r="D62" s="7">
        <v>0.05</v>
      </c>
      <c r="E62" s="7">
        <v>5.000000000000001E-2</v>
      </c>
      <c r="F62" s="7">
        <v>0.05</v>
      </c>
      <c r="G62" s="7">
        <v>0.05</v>
      </c>
      <c r="H62" s="24" cm="1">
        <f t="array" ref="H62">SUMPRODUCT(B62:G62,$B$64:$G$64/$H$64)</f>
        <v>0.05</v>
      </c>
      <c r="I62" s="2"/>
    </row>
    <row r="63" spans="1:9" ht="16" customHeight="1" thickBot="1" x14ac:dyDescent="0.4">
      <c r="A63" s="27" t="s">
        <v>47</v>
      </c>
      <c r="B63" s="14">
        <f>+SUM(B44:B62)</f>
        <v>1</v>
      </c>
      <c r="C63" s="14">
        <f t="shared" ref="C63:G63" si="2">+SUM(C44:C62)</f>
        <v>1</v>
      </c>
      <c r="D63" s="14">
        <f t="shared" si="2"/>
        <v>1</v>
      </c>
      <c r="E63" s="14">
        <f t="shared" si="2"/>
        <v>1</v>
      </c>
      <c r="F63" s="14">
        <f t="shared" si="2"/>
        <v>1</v>
      </c>
      <c r="G63" s="14">
        <f t="shared" si="2"/>
        <v>1</v>
      </c>
      <c r="H63" s="28">
        <f>+SUM(H44:H62)</f>
        <v>1</v>
      </c>
      <c r="I63" s="2"/>
    </row>
    <row r="64" spans="1:9" ht="16" customHeight="1" thickBot="1" x14ac:dyDescent="0.4">
      <c r="A64" s="25" t="s">
        <v>43</v>
      </c>
      <c r="B64" s="26">
        <v>622.96999999999991</v>
      </c>
      <c r="C64" s="26">
        <v>493.95999999999992</v>
      </c>
      <c r="D64" s="26">
        <v>3538.3300000000013</v>
      </c>
      <c r="E64" s="26">
        <v>1902.8000000000002</v>
      </c>
      <c r="F64" s="26">
        <v>683.75999999999988</v>
      </c>
      <c r="G64" s="26">
        <v>460.99</v>
      </c>
      <c r="H64" s="67">
        <f>+SUM(B64:G64)</f>
        <v>7702.8100000000013</v>
      </c>
    </row>
    <row r="65" spans="1:8" ht="16" customHeight="1" thickBot="1" x14ac:dyDescent="0.4">
      <c r="A65" s="25" t="s">
        <v>49</v>
      </c>
      <c r="B65" s="26">
        <f t="shared" ref="B65:H65" si="3">+B68*$B$37-B69*$B$38-B70*$B$39+B71*$B$40</f>
        <v>100</v>
      </c>
      <c r="C65" s="26">
        <f t="shared" si="3"/>
        <v>100</v>
      </c>
      <c r="D65" s="26">
        <f t="shared" si="3"/>
        <v>100</v>
      </c>
      <c r="E65" s="26">
        <f t="shared" si="3"/>
        <v>100</v>
      </c>
      <c r="F65" s="26">
        <f t="shared" si="3"/>
        <v>100</v>
      </c>
      <c r="G65" s="26">
        <f t="shared" si="3"/>
        <v>100</v>
      </c>
      <c r="H65" s="67">
        <f t="shared" si="3"/>
        <v>100</v>
      </c>
    </row>
    <row r="66" spans="1:8" ht="16" customHeight="1" thickBot="1" x14ac:dyDescent="0.4">
      <c r="A66" s="25" t="s">
        <v>50</v>
      </c>
      <c r="B66" s="26">
        <f>+B64*B65</f>
        <v>62296.999999999993</v>
      </c>
      <c r="C66" s="26">
        <f t="shared" ref="C66:G66" si="4">+C64*C65</f>
        <v>49395.999999999993</v>
      </c>
      <c r="D66" s="26">
        <f t="shared" si="4"/>
        <v>353833.00000000012</v>
      </c>
      <c r="E66" s="26">
        <f t="shared" si="4"/>
        <v>190280.00000000003</v>
      </c>
      <c r="F66" s="26">
        <f t="shared" si="4"/>
        <v>68375.999999999985</v>
      </c>
      <c r="G66" s="26">
        <f t="shared" si="4"/>
        <v>46099</v>
      </c>
      <c r="H66" s="67">
        <f>+H64*H65</f>
        <v>770281.00000000012</v>
      </c>
    </row>
    <row r="67" spans="1:8" x14ac:dyDescent="0.35">
      <c r="B67" s="2"/>
      <c r="C67" s="2"/>
      <c r="D67" s="2"/>
      <c r="E67" s="2"/>
      <c r="F67" s="2"/>
      <c r="G67" s="2"/>
      <c r="H67" s="2"/>
    </row>
    <row r="68" spans="1:8" x14ac:dyDescent="0.35">
      <c r="A68" s="1" t="s">
        <v>33</v>
      </c>
      <c r="B68" s="13">
        <f>+SUM(B69:B71)</f>
        <v>1</v>
      </c>
      <c r="C68" s="13">
        <f t="shared" ref="C68:H68" si="5">+SUM(C69:C71)</f>
        <v>1</v>
      </c>
      <c r="D68" s="13">
        <f t="shared" si="5"/>
        <v>1</v>
      </c>
      <c r="E68" s="13">
        <f t="shared" si="5"/>
        <v>1</v>
      </c>
      <c r="F68" s="13">
        <f t="shared" si="5"/>
        <v>1</v>
      </c>
      <c r="G68" s="13">
        <f t="shared" si="5"/>
        <v>1</v>
      </c>
      <c r="H68" s="13">
        <f t="shared" si="5"/>
        <v>1</v>
      </c>
    </row>
    <row r="69" spans="1:8" x14ac:dyDescent="0.35">
      <c r="A69" s="1" t="s">
        <v>45</v>
      </c>
      <c r="B69" s="13">
        <f>+SUM(B44:B56)</f>
        <v>0.94</v>
      </c>
      <c r="C69" s="13">
        <f t="shared" ref="C69:H69" si="6">+SUM(C44:C56)</f>
        <v>0.94</v>
      </c>
      <c r="D69" s="13">
        <f t="shared" si="6"/>
        <v>0.94</v>
      </c>
      <c r="E69" s="13">
        <f t="shared" si="6"/>
        <v>0.94</v>
      </c>
      <c r="F69" s="13">
        <f t="shared" si="6"/>
        <v>0.94</v>
      </c>
      <c r="G69" s="13">
        <f t="shared" si="6"/>
        <v>0.94</v>
      </c>
      <c r="H69" s="13">
        <f t="shared" si="6"/>
        <v>0.94</v>
      </c>
    </row>
    <row r="70" spans="1:8" x14ac:dyDescent="0.35">
      <c r="A70" s="1" t="s">
        <v>6</v>
      </c>
      <c r="B70" s="13">
        <f>+SUM(B57:B61)</f>
        <v>0.01</v>
      </c>
      <c r="C70" s="13">
        <f t="shared" ref="C70:H70" si="7">+SUM(C57:C61)</f>
        <v>0.01</v>
      </c>
      <c r="D70" s="13">
        <f t="shared" si="7"/>
        <v>0.01</v>
      </c>
      <c r="E70" s="13">
        <f t="shared" si="7"/>
        <v>0.01</v>
      </c>
      <c r="F70" s="13">
        <f t="shared" si="7"/>
        <v>0.01</v>
      </c>
      <c r="G70" s="13">
        <f t="shared" si="7"/>
        <v>0.01</v>
      </c>
      <c r="H70" s="13">
        <f t="shared" si="7"/>
        <v>0.01</v>
      </c>
    </row>
    <row r="71" spans="1:8" x14ac:dyDescent="0.35">
      <c r="A71" s="1" t="s">
        <v>46</v>
      </c>
      <c r="B71" s="13">
        <f>+B62</f>
        <v>0.05</v>
      </c>
      <c r="C71" s="13">
        <f t="shared" ref="C71:H71" si="8">+C62</f>
        <v>0.05</v>
      </c>
      <c r="D71" s="13">
        <f t="shared" si="8"/>
        <v>0.05</v>
      </c>
      <c r="E71" s="13">
        <f t="shared" si="8"/>
        <v>5.000000000000001E-2</v>
      </c>
      <c r="F71" s="13">
        <f t="shared" si="8"/>
        <v>0.05</v>
      </c>
      <c r="G71" s="13">
        <f t="shared" si="8"/>
        <v>0.05</v>
      </c>
      <c r="H71" s="13">
        <f t="shared" si="8"/>
        <v>0.05</v>
      </c>
    </row>
    <row r="72" spans="1:8" ht="16" thickBot="1" x14ac:dyDescent="0.4"/>
    <row r="73" spans="1:8" ht="16" thickBot="1" x14ac:dyDescent="0.4">
      <c r="A73" s="43" t="s">
        <v>56</v>
      </c>
      <c r="B73" s="61">
        <f>+SUM(B66:G66)</f>
        <v>770281.00000000012</v>
      </c>
    </row>
    <row r="74" spans="1:8" ht="16" thickBot="1" x14ac:dyDescent="0.4">
      <c r="A74" s="43" t="s">
        <v>57</v>
      </c>
      <c r="B74" s="55">
        <f>+B73/H64</f>
        <v>100</v>
      </c>
    </row>
    <row r="76" spans="1:8" x14ac:dyDescent="0.35">
      <c r="B76" s="12"/>
    </row>
  </sheetData>
  <sheetProtection algorithmName="SHA-512" hashValue="hkmQ+zO5psxV6+PdqiFb8p4e8GiJ8qHjIvkLlSYU62vmRb4/Df8FTicQS/Umv+INIPpfNda+5RU/aI/Nup1Qjw==" saltValue="lous4WRrGk70S029HzF6IA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073E65DE91D438B00593FEC3CE300" ma:contentTypeVersion="17" ma:contentTypeDescription="Create a new document." ma:contentTypeScope="" ma:versionID="d5be191f2be6bbf607c250c0649cb7bc">
  <xsd:schema xmlns:xsd="http://www.w3.org/2001/XMLSchema" xmlns:xs="http://www.w3.org/2001/XMLSchema" xmlns:p="http://schemas.microsoft.com/office/2006/metadata/properties" xmlns:ns2="d239f158-d86c-4739-a1fe-ef63aaeb79f3" xmlns:ns3="7fd8aeab-a265-4557-bafd-12527c1e2957" targetNamespace="http://schemas.microsoft.com/office/2006/metadata/properties" ma:root="true" ma:fieldsID="7de0974630d2fe72e99684aca75373c0" ns2:_="" ns3:_="">
    <xsd:import namespace="d239f158-d86c-4739-a1fe-ef63aaeb79f3"/>
    <xsd:import namespace="7fd8aeab-a265-4557-bafd-12527c1e29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f158-d86c-4739-a1fe-ef63aaeb79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d141fa8-7fad-4952-95ba-825e02ac3cd4}" ma:internalName="TaxCatchAll" ma:showField="CatchAllData" ma:web="d239f158-d86c-4739-a1fe-ef63aaeb7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8aeab-a265-4557-bafd-12527c1e2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1da46-c30e-4854-911b-aaced23cb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8aeab-a265-4557-bafd-12527c1e2957">
      <Terms xmlns="http://schemas.microsoft.com/office/infopath/2007/PartnerControls"/>
    </lcf76f155ced4ddcb4097134ff3c332f>
    <TaxCatchAll xmlns="d239f158-d86c-4739-a1fe-ef63aaeb79f3" xsi:nil="true"/>
  </documentManagement>
</p:properties>
</file>

<file path=customXml/itemProps1.xml><?xml version="1.0" encoding="utf-8"?>
<ds:datastoreItem xmlns:ds="http://schemas.openxmlformats.org/officeDocument/2006/customXml" ds:itemID="{79FCBCA4-1300-44F2-9969-82EC7DDE4199}"/>
</file>

<file path=customXml/itemProps2.xml><?xml version="1.0" encoding="utf-8"?>
<ds:datastoreItem xmlns:ds="http://schemas.openxmlformats.org/officeDocument/2006/customXml" ds:itemID="{377ED7BC-9999-46E8-9D1C-9C41A0AC7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5B74D6-A608-4EAC-9984-8C5E62AB38AB}">
  <ds:schemaRefs>
    <ds:schemaRef ds:uri="http://schemas.microsoft.com/office/2006/metadata/properties"/>
    <ds:schemaRef ds:uri="http://schemas.microsoft.com/office/infopath/2007/PartnerControls"/>
    <ds:schemaRef ds:uri="7fd8aeab-a265-4557-bafd-12527c1e2957"/>
    <ds:schemaRef ds:uri="d239f158-d86c-4739-a1fe-ef63aaeb79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r. Stiklas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Andrius Kremensas</dc:creator>
  <cp:lastModifiedBy>Laura Juzėnė | Gamtos Ateitis</cp:lastModifiedBy>
  <dcterms:created xsi:type="dcterms:W3CDTF">2026-09-30T13:38:56Z</dcterms:created>
  <dcterms:modified xsi:type="dcterms:W3CDTF">2026-10-28T12:13:25Z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0x010100C8C073E65DE91D438B00593FEC3CE300</vt:lpwstr>
  </property>
  <property fmtid="{D5CDD505-2E9C-101B-9397-08002B2CF9AE}" pid="3" name="MediaServiceImageTags">
    <vt:lpwstr/>
  </property>
</Properties>
</file>