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sigamtosateitis.sharepoint.com/sites/GamtosAteitistest/Shared Documents/01 Bendri/INFO konkursui/New folder/"/>
    </mc:Choice>
  </mc:AlternateContent>
  <xr:revisionPtr revIDLastSave="356" documentId="8_{A5B2695E-2D2E-453C-A43C-1A61A717F754}" xr6:coauthVersionLast="47" xr6:coauthVersionMax="47" xr10:uidLastSave="{06427789-54E5-452E-9AD1-3B87CBE00726}"/>
  <bookViews>
    <workbookView xWindow="67080" yWindow="-5550" windowWidth="38640" windowHeight="21120" xr2:uid="{81A2FE9B-64A4-4105-ABDE-D7A15392C0E1}"/>
  </bookViews>
  <sheets>
    <sheet name="Kauno r. Popierius" sheetId="18" r:id="rId1"/>
  </sheets>
  <definedNames>
    <definedName name="_xlnm._FilterDatabase" localSheetId="0" hidden="1">'Kauno r. Popierius'!$A$43:$U$62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2" i="18" l="1"/>
  <c r="B37" i="18"/>
  <c r="T69" i="18"/>
  <c r="T45" i="18" a="1"/>
  <c r="B31" i="18"/>
  <c r="B8" i="18"/>
  <c r="B13" i="18"/>
  <c r="H69" i="18"/>
  <c r="I69" i="18"/>
  <c r="J69" i="18"/>
  <c r="K69" i="18"/>
  <c r="L69" i="18"/>
  <c r="M69" i="18"/>
  <c r="N69" i="18"/>
  <c r="O69" i="18"/>
  <c r="P69" i="18"/>
  <c r="Q69" i="18"/>
  <c r="R69" i="18"/>
  <c r="S69" i="18"/>
  <c r="H70" i="18"/>
  <c r="I70" i="18"/>
  <c r="J70" i="18"/>
  <c r="K70" i="18"/>
  <c r="L70" i="18"/>
  <c r="M70" i="18"/>
  <c r="N70" i="18"/>
  <c r="O70" i="18"/>
  <c r="P70" i="18"/>
  <c r="Q70" i="18"/>
  <c r="R70" i="18"/>
  <c r="S70" i="18"/>
  <c r="H71" i="18"/>
  <c r="I71" i="18"/>
  <c r="J71" i="18"/>
  <c r="K71" i="18"/>
  <c r="L71" i="18"/>
  <c r="M71" i="18"/>
  <c r="N71" i="18"/>
  <c r="O71" i="18"/>
  <c r="P71" i="18"/>
  <c r="Q71" i="18"/>
  <c r="R71" i="18"/>
  <c r="S71" i="18"/>
  <c r="T64" i="18"/>
  <c r="H63" i="18"/>
  <c r="I63" i="18"/>
  <c r="J63" i="18"/>
  <c r="K63" i="18"/>
  <c r="L63" i="18"/>
  <c r="M63" i="18"/>
  <c r="N63" i="18"/>
  <c r="O63" i="18"/>
  <c r="P63" i="18"/>
  <c r="Q63" i="18"/>
  <c r="R63" i="18"/>
  <c r="S63" i="18"/>
  <c r="T46" i="18" a="1"/>
  <c r="T47" i="18" a="1"/>
  <c r="T48" i="18" a="1"/>
  <c r="T49" i="18" a="1"/>
  <c r="T50" i="18" a="1"/>
  <c r="T51" i="18" a="1"/>
  <c r="T52" i="18" a="1"/>
  <c r="T53" i="18" a="1"/>
  <c r="T54" i="18" a="1"/>
  <c r="T55" i="18" a="1"/>
  <c r="T56" i="18" a="1"/>
  <c r="T57" i="18" a="1"/>
  <c r="T58" i="18" a="1"/>
  <c r="B27" i="18" s="1"/>
  <c r="D27" i="18" s="1"/>
  <c r="T59" i="18" a="1"/>
  <c r="B28" i="18" s="1"/>
  <c r="D28" i="18" s="1"/>
  <c r="T60" i="18" a="1"/>
  <c r="B29" i="18" s="1"/>
  <c r="D29" i="18" s="1"/>
  <c r="T61" i="18" a="1"/>
  <c r="B30" i="18" s="1"/>
  <c r="D30" i="18" s="1"/>
  <c r="T62" i="18" a="1"/>
  <c r="T44" i="18" a="1"/>
  <c r="B69" i="18"/>
  <c r="D32" i="18"/>
  <c r="G71" i="18"/>
  <c r="F71" i="18"/>
  <c r="E71" i="18"/>
  <c r="D71" i="18"/>
  <c r="C71" i="18"/>
  <c r="B71" i="18"/>
  <c r="G70" i="18"/>
  <c r="F70" i="18"/>
  <c r="E70" i="18"/>
  <c r="D70" i="18"/>
  <c r="C70" i="18"/>
  <c r="B70" i="18"/>
  <c r="G69" i="18"/>
  <c r="F69" i="18"/>
  <c r="E69" i="18"/>
  <c r="D69" i="18"/>
  <c r="C69" i="18"/>
  <c r="C68" i="18" s="1"/>
  <c r="D68" i="18"/>
  <c r="G63" i="18"/>
  <c r="F63" i="18"/>
  <c r="E63" i="18"/>
  <c r="D63" i="18"/>
  <c r="C63" i="18"/>
  <c r="B63" i="18"/>
  <c r="D33" i="18"/>
  <c r="D18" i="18"/>
  <c r="D17" i="18"/>
  <c r="D16" i="18"/>
  <c r="D15" i="18"/>
  <c r="D14" i="18"/>
  <c r="D11" i="18"/>
  <c r="D10" i="18"/>
  <c r="D9" i="18"/>
  <c r="H68" i="18" l="1"/>
  <c r="I68" i="18"/>
  <c r="J68" i="18"/>
  <c r="K68" i="18"/>
  <c r="L68" i="18"/>
  <c r="M68" i="18"/>
  <c r="N68" i="18"/>
  <c r="O68" i="18"/>
  <c r="P68" i="18"/>
  <c r="Q68" i="18"/>
  <c r="R68" i="18"/>
  <c r="S68" i="18"/>
  <c r="B26" i="18"/>
  <c r="D26" i="18" s="1"/>
  <c r="T70" i="18"/>
  <c r="T71" i="18"/>
  <c r="D34" i="18"/>
  <c r="B40" i="18" s="1"/>
  <c r="B68" i="18"/>
  <c r="G68" i="18"/>
  <c r="E68" i="18"/>
  <c r="F68" i="18"/>
  <c r="B25" i="18"/>
  <c r="D25" i="18" s="1"/>
  <c r="B24" i="18"/>
  <c r="D24" i="18" s="1"/>
  <c r="B23" i="18"/>
  <c r="D23" i="18" s="1"/>
  <c r="B22" i="18"/>
  <c r="D22" i="18" s="1"/>
  <c r="B21" i="18"/>
  <c r="D21" i="18" s="1"/>
  <c r="B20" i="18"/>
  <c r="D20" i="18" s="1"/>
  <c r="B19" i="18"/>
  <c r="D19" i="18" s="1"/>
  <c r="D12" i="18"/>
  <c r="B7" i="18"/>
  <c r="D7" i="18" s="1"/>
  <c r="B6" i="18"/>
  <c r="D6" i="18" s="1"/>
  <c r="T68" i="18" l="1"/>
  <c r="B39" i="18"/>
  <c r="T63" i="18"/>
  <c r="B5" i="18"/>
  <c r="D35" i="18" s="1"/>
  <c r="A35" i="18" s="1"/>
  <c r="D5" i="18" l="1"/>
  <c r="B38" i="18" s="1"/>
  <c r="T65" i="18" s="1"/>
  <c r="T66" i="18" s="1"/>
  <c r="H65" i="18" l="1"/>
  <c r="H66" i="18" s="1"/>
  <c r="I65" i="18"/>
  <c r="I66" i="18" s="1"/>
  <c r="J65" i="18"/>
  <c r="J66" i="18" s="1"/>
  <c r="K65" i="18"/>
  <c r="K66" i="18" s="1"/>
  <c r="L65" i="18"/>
  <c r="L66" i="18" s="1"/>
  <c r="M65" i="18"/>
  <c r="M66" i="18" s="1"/>
  <c r="N65" i="18"/>
  <c r="N66" i="18" s="1"/>
  <c r="O65" i="18"/>
  <c r="O66" i="18" s="1"/>
  <c r="P65" i="18"/>
  <c r="P66" i="18" s="1"/>
  <c r="Q65" i="18"/>
  <c r="Q66" i="18" s="1"/>
  <c r="R65" i="18"/>
  <c r="R66" i="18" s="1"/>
  <c r="S65" i="18"/>
  <c r="S66" i="18" s="1"/>
  <c r="F65" i="18"/>
  <c r="F66" i="18" s="1"/>
  <c r="B65" i="18"/>
  <c r="B66" i="18" s="1"/>
  <c r="C65" i="18"/>
  <c r="C66" i="18" s="1"/>
  <c r="D65" i="18"/>
  <c r="D66" i="18" s="1"/>
  <c r="E65" i="18"/>
  <c r="E66" i="18" s="1"/>
  <c r="G65" i="18"/>
  <c r="G66" i="18" s="1"/>
  <c r="B73" i="18" l="1"/>
  <c r="B74" i="1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<sst xmlns="http://schemas.openxmlformats.org/spreadsheetml/2006/main" count="90" uniqueCount="71">
  <si>
    <t>Rodiklis/ frakcija</t>
  </si>
  <si>
    <t>Kiekis, t</t>
  </si>
  <si>
    <t>Naudojimas energijai išgauti</t>
  </si>
  <si>
    <t>Šalinimas regioniniuose komunalinių nepavojingų atliekų sąvartynuose</t>
  </si>
  <si>
    <t>Perdavimas atliekų kurui gaminti (RDF): išlaidos/ pajamos (nurodomas tinkamas):</t>
  </si>
  <si>
    <t>Kaina, Eur/ t be PVM</t>
  </si>
  <si>
    <t>Antrinės žaliavos</t>
  </si>
  <si>
    <t>Paruošimas naudoti, įskaitant pradinį apdorojimą</t>
  </si>
  <si>
    <t>Jonavos r. sav.</t>
  </si>
  <si>
    <t>Kaišiadorių r. sav.</t>
  </si>
  <si>
    <t>Kauno m. sav.</t>
  </si>
  <si>
    <t>Kauno r. sav.</t>
  </si>
  <si>
    <t>Kėdainių r. sav.</t>
  </si>
  <si>
    <t>Raseinių r. sav.</t>
  </si>
  <si>
    <t>1. Stiklo pakuočių atliekos R3</t>
  </si>
  <si>
    <t>2. Popieriaus pakuočių atliekos R3</t>
  </si>
  <si>
    <t>2. Popieriaus pakuočių atliekos R1</t>
  </si>
  <si>
    <t>3.1. PET pakuočių atliekos R3</t>
  </si>
  <si>
    <t>3.1. PET pakuočių atliekos R1</t>
  </si>
  <si>
    <t>3.2. Kitos plastikinių pakuočių atliekos R3</t>
  </si>
  <si>
    <t>3.2. Kitos plastikinių pakuočių atliekos R1</t>
  </si>
  <si>
    <t>4.1. Kitos metalinių pakuočių atliekos R3</t>
  </si>
  <si>
    <t>4.2. Aliumininių pakuočių atliekos R3</t>
  </si>
  <si>
    <t>5.1. Kombinuotų pakuočių atliekos R3</t>
  </si>
  <si>
    <t>5.1. Kombinuotų pakuočių atliekos R1</t>
  </si>
  <si>
    <t>6. Kitos (tekstilės) pakuočių atliekos R3</t>
  </si>
  <si>
    <t>6. Kitos (tekstilės) pakuočių atliekos R1</t>
  </si>
  <si>
    <t>Kitos stiklo atliekos, kodas R3</t>
  </si>
  <si>
    <t>Kitos popieriaus ir kartono atliekos R3</t>
  </si>
  <si>
    <t>Kitos plastikų ir gumos atliekos R3</t>
  </si>
  <si>
    <t>Kitos juodųjų metalų ir jų lydinių R3</t>
  </si>
  <si>
    <t>Kitos spalvotųjų metalų ir jų lydinių atliekos R3</t>
  </si>
  <si>
    <t xml:space="preserve">Kitos, po atliekų pradinio apdorojimo liekančios komunalinės atliekos </t>
  </si>
  <si>
    <t>Paruošimas</t>
  </si>
  <si>
    <t>Morfologija</t>
  </si>
  <si>
    <t xml:space="preserve">     PET skaidrus ir šviesiai mėlynas</t>
  </si>
  <si>
    <t xml:space="preserve">     PET spalvotas</t>
  </si>
  <si>
    <t xml:space="preserve">     rPET</t>
  </si>
  <si>
    <t xml:space="preserve">     LDPE spalvotų plėvelių MIX</t>
  </si>
  <si>
    <t xml:space="preserve">     LDPE skaidrios plėvelės</t>
  </si>
  <si>
    <t xml:space="preserve">     HDPE</t>
  </si>
  <si>
    <t xml:space="preserve">     Plastikų MIX</t>
  </si>
  <si>
    <t xml:space="preserve">     PP buteliai ir indeliai</t>
  </si>
  <si>
    <t>Inputas 2025.10-2026.09</t>
  </si>
  <si>
    <t>Svertinė regiono morfologija</t>
  </si>
  <si>
    <t>Pakuočių atliekos</t>
  </si>
  <si>
    <t>Savartynas/degyklos</t>
  </si>
  <si>
    <t>Viso</t>
  </si>
  <si>
    <t>Įkainis eur/t:</t>
  </si>
  <si>
    <t>Tonos tvarkymo įkainis</t>
  </si>
  <si>
    <t>Paruošimo suma</t>
  </si>
  <si>
    <t>Paruošimo kaina</t>
  </si>
  <si>
    <t>Paruošimas D1</t>
  </si>
  <si>
    <t>Pakuočių atliekos D2</t>
  </si>
  <si>
    <t>Antrinės žaliavos D3</t>
  </si>
  <si>
    <t>Savartynas/degykla D4</t>
  </si>
  <si>
    <t>Planuojama metinio kontrakto suma</t>
  </si>
  <si>
    <t>Planuojama 1 tonos paruošimo kaina</t>
  </si>
  <si>
    <t>Alytaus m. sav.</t>
  </si>
  <si>
    <t>Alytaus r. sav.</t>
  </si>
  <si>
    <t>Birštono sav.</t>
  </si>
  <si>
    <t>Druskininkų sav.</t>
  </si>
  <si>
    <t>Lazdijų r. sav.</t>
  </si>
  <si>
    <t>Prienų r. sav.</t>
  </si>
  <si>
    <t>Varėnos r. sav.</t>
  </si>
  <si>
    <t>Kalvarijos sav.</t>
  </si>
  <si>
    <t>Kazlų Rūdos sav.</t>
  </si>
  <si>
    <t>Marijampolės sav.</t>
  </si>
  <si>
    <t>Šakių r. sav.</t>
  </si>
  <si>
    <t>Vilkaviškio r. sav.</t>
  </si>
  <si>
    <t>Popierius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</si>
</sst>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0%"/>
    <numFmt numFmtId="165" formatCode="_-* #,##0.000_-;\-* #,##0.000_-;_-* &quot;-&quot;??_-;_-@_-"/>
    <numFmt numFmtId="166" formatCode="_-* #,##0.000\ _€_-;\-* #,##0.000\ _€_-;_-* &quot;-&quot;???\ _€_-;_-@_-"/>
  </numFmts>
  <fonts count="16" x14ac:knownFonts="1">
    <font>
      <sz val="10"/>
      <color theme="1"/>
      <name val="Constantia"/>
      <family val="2"/>
      <charset val="186"/>
    </font>
    <font>
      <sz val="10"/>
      <color theme="1"/>
      <name val="Constantia"/>
      <family val="2"/>
      <charset val="186"/>
    </font>
    <font>
      <sz val="11"/>
      <name val="Calibri"/>
      <family val="2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4"/>
      <name val="Times New Roman"/>
      <family val="1"/>
      <charset val="186"/>
    </font>
    <font>
      <sz val="12"/>
      <color theme="3" tint="0.249977111117893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4"/>
      <color rgb="FFFF0000"/>
      <name val="Times New Roman"/>
      <family val="1"/>
      <charset val="186"/>
    </font>
    <font>
      <sz val="10"/>
      <color theme="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1" tint="0.49998474074526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4" fillId="0" borderId="1" xfId="1" applyNumberFormat="1" applyFont="1" applyFill="1" applyBorder="1"/>
    <xf numFmtId="164" fontId="4" fillId="0" borderId="9" xfId="1" applyNumberFormat="1" applyFont="1" applyFill="1" applyBorder="1"/>
    <xf numFmtId="164" fontId="4" fillId="0" borderId="5" xfId="1" applyNumberFormat="1" applyFont="1" applyFill="1" applyBorder="1"/>
    <xf numFmtId="164" fontId="4" fillId="0" borderId="23" xfId="1" applyNumberFormat="1" applyFont="1" applyFill="1" applyBorder="1"/>
    <xf numFmtId="0" fontId="7" fillId="0" borderId="0" xfId="2" applyFont="1" applyAlignment="1">
      <alignment wrapText="1"/>
    </xf>
    <xf numFmtId="0" fontId="3" fillId="0" borderId="17" xfId="0" applyFont="1" applyBorder="1"/>
    <xf numFmtId="0" fontId="3" fillId="0" borderId="15" xfId="0" applyFont="1" applyBorder="1"/>
    <xf numFmtId="0" fontId="10" fillId="0" borderId="0" xfId="2" applyFont="1"/>
    <xf numFmtId="166" fontId="3" fillId="0" borderId="0" xfId="0" applyNumberFormat="1" applyFont="1"/>
    <xf numFmtId="10" fontId="3" fillId="0" borderId="0" xfId="1" applyNumberFormat="1" applyFont="1"/>
    <xf numFmtId="164" fontId="4" fillId="0" borderId="27" xfId="1" applyNumberFormat="1" applyFont="1" applyFill="1" applyBorder="1"/>
    <xf numFmtId="0" fontId="4" fillId="0" borderId="16" xfId="2" applyFont="1" applyBorder="1" applyAlignment="1">
      <alignment vertical="center" wrapText="1"/>
    </xf>
    <xf numFmtId="164" fontId="5" fillId="0" borderId="7" xfId="0" applyNumberFormat="1" applyFont="1" applyBorder="1"/>
    <xf numFmtId="0" fontId="8" fillId="0" borderId="16" xfId="2" applyFont="1" applyBorder="1" applyAlignment="1">
      <alignment vertical="center" wrapText="1"/>
    </xf>
    <xf numFmtId="0" fontId="4" fillId="0" borderId="17" xfId="2" applyFont="1" applyBorder="1" applyAlignment="1">
      <alignment vertical="center" wrapText="1"/>
    </xf>
    <xf numFmtId="164" fontId="5" fillId="0" borderId="10" xfId="0" applyNumberFormat="1" applyFont="1" applyBorder="1"/>
    <xf numFmtId="0" fontId="4" fillId="0" borderId="15" xfId="2" applyFont="1" applyBorder="1" applyAlignment="1">
      <alignment vertical="center" wrapText="1"/>
    </xf>
    <xf numFmtId="164" fontId="5" fillId="0" borderId="6" xfId="0" applyNumberFormat="1" applyFont="1" applyBorder="1"/>
    <xf numFmtId="0" fontId="8" fillId="0" borderId="17" xfId="2" applyFont="1" applyBorder="1" applyAlignment="1">
      <alignment vertical="center" wrapText="1"/>
    </xf>
    <xf numFmtId="0" fontId="4" fillId="0" borderId="30" xfId="2" applyFont="1" applyBorder="1" applyAlignment="1">
      <alignment vertical="center" wrapText="1"/>
    </xf>
    <xf numFmtId="164" fontId="5" fillId="0" borderId="24" xfId="0" applyNumberFormat="1" applyFont="1" applyBorder="1"/>
    <xf numFmtId="0" fontId="5" fillId="0" borderId="31" xfId="0" applyFont="1" applyBorder="1"/>
    <xf numFmtId="165" fontId="6" fillId="2" borderId="3" xfId="3" applyNumberFormat="1" applyFont="1" applyFill="1" applyBorder="1" applyAlignment="1">
      <alignment horizontal="center" wrapText="1"/>
    </xf>
    <xf numFmtId="0" fontId="4" fillId="0" borderId="32" xfId="2" applyFont="1" applyBorder="1" applyAlignment="1">
      <alignment vertical="center" wrapText="1"/>
    </xf>
    <xf numFmtId="164" fontId="4" fillId="0" borderId="33" xfId="1" applyNumberFormat="1" applyFont="1" applyFill="1" applyBorder="1"/>
    <xf numFmtId="0" fontId="5" fillId="0" borderId="0" xfId="0" applyFont="1"/>
    <xf numFmtId="10" fontId="3" fillId="0" borderId="1" xfId="1" applyNumberFormat="1" applyFont="1" applyFill="1" applyBorder="1" applyAlignment="1">
      <alignment horizontal="center" vertical="center"/>
    </xf>
    <xf numFmtId="10" fontId="3" fillId="0" borderId="28" xfId="1" applyNumberFormat="1" applyFont="1" applyFill="1" applyBorder="1" applyAlignment="1">
      <alignment horizontal="center" vertical="center"/>
    </xf>
    <xf numFmtId="10" fontId="5" fillId="0" borderId="14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10" fontId="3" fillId="0" borderId="5" xfId="1" applyNumberFormat="1" applyFont="1" applyFill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center" vertical="center"/>
    </xf>
    <xf numFmtId="0" fontId="5" fillId="0" borderId="16" xfId="0" applyFont="1" applyBorder="1"/>
    <xf numFmtId="0" fontId="13" fillId="0" borderId="34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10" fontId="3" fillId="0" borderId="9" xfId="1" applyNumberFormat="1" applyFont="1" applyFill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0" fontId="13" fillId="0" borderId="35" xfId="0" applyFont="1" applyBorder="1" applyAlignment="1">
      <alignment horizontal="left" vertical="center" wrapText="1"/>
    </xf>
    <xf numFmtId="0" fontId="5" fillId="3" borderId="11" xfId="0" applyFont="1" applyFill="1" applyBorder="1"/>
    <xf numFmtId="0" fontId="3" fillId="3" borderId="15" xfId="0" applyFont="1" applyFill="1" applyBorder="1"/>
    <xf numFmtId="0" fontId="3" fillId="3" borderId="16" xfId="0" applyFont="1" applyFill="1" applyBorder="1"/>
    <xf numFmtId="0" fontId="3" fillId="3" borderId="17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2" fillId="3" borderId="29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44" fontId="9" fillId="3" borderId="12" xfId="4" applyFont="1" applyFill="1" applyBorder="1"/>
    <xf numFmtId="0" fontId="13" fillId="0" borderId="36" xfId="0" applyFont="1" applyBorder="1" applyAlignment="1">
      <alignment horizontal="left" vertical="center" wrapText="1"/>
    </xf>
    <xf numFmtId="4" fontId="3" fillId="0" borderId="37" xfId="0" applyNumberFormat="1" applyFont="1" applyBorder="1" applyAlignment="1">
      <alignment horizontal="center" vertical="center"/>
    </xf>
    <xf numFmtId="0" fontId="3" fillId="0" borderId="31" xfId="0" applyFont="1" applyBorder="1"/>
    <xf numFmtId="0" fontId="3" fillId="0" borderId="3" xfId="0" applyFont="1" applyBorder="1"/>
    <xf numFmtId="0" fontId="3" fillId="0" borderId="4" xfId="0" applyFont="1" applyBorder="1"/>
    <xf numFmtId="44" fontId="6" fillId="3" borderId="12" xfId="4" applyFont="1" applyFill="1" applyBorder="1"/>
    <xf numFmtId="2" fontId="9" fillId="3" borderId="6" xfId="0" applyNumberFormat="1" applyFont="1" applyFill="1" applyBorder="1"/>
    <xf numFmtId="2" fontId="9" fillId="3" borderId="7" xfId="0" applyNumberFormat="1" applyFont="1" applyFill="1" applyBorder="1"/>
    <xf numFmtId="2" fontId="9" fillId="3" borderId="10" xfId="0" applyNumberFormat="1" applyFont="1" applyFill="1" applyBorder="1"/>
    <xf numFmtId="164" fontId="4" fillId="0" borderId="25" xfId="1" applyNumberFormat="1" applyFont="1" applyFill="1" applyBorder="1"/>
    <xf numFmtId="164" fontId="4" fillId="0" borderId="18" xfId="1" applyNumberFormat="1" applyFont="1" applyFill="1" applyBorder="1"/>
    <xf numFmtId="164" fontId="4" fillId="0" borderId="26" xfId="1" applyNumberFormat="1" applyFont="1" applyFill="1" applyBorder="1"/>
    <xf numFmtId="164" fontId="4" fillId="0" borderId="38" xfId="1" applyNumberFormat="1" applyFont="1" applyFill="1" applyBorder="1"/>
    <xf numFmtId="10" fontId="15" fillId="0" borderId="0" xfId="0" applyNumberFormat="1" applyFont="1" applyAlignment="1">
      <alignment horizontal="center" vertical="center"/>
    </xf>
    <xf numFmtId="0" fontId="0" fillId="0" borderId="0" xfId="0" applyAlignment="1">
      <alignment horizontal="left" indent="2"/>
    </xf>
    <xf numFmtId="0" fontId="6" fillId="3" borderId="40" xfId="2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39" xfId="2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43" fontId="5" fillId="2" borderId="4" xfId="3" applyFont="1" applyFill="1" applyBorder="1"/>
    <xf numFmtId="164" fontId="3" fillId="4" borderId="13" xfId="1" applyNumberFormat="1" applyFont="1" applyFill="1" applyBorder="1" applyAlignment="1" applyProtection="1">
      <alignment horizontal="center" vertical="center"/>
      <protection locked="0"/>
    </xf>
    <xf numFmtId="164" fontId="3" fillId="4" borderId="19" xfId="1" applyNumberFormat="1" applyFont="1" applyFill="1" applyBorder="1" applyAlignment="1" applyProtection="1">
      <alignment horizontal="center" vertical="center"/>
      <protection locked="0"/>
    </xf>
    <xf numFmtId="164" fontId="3" fillId="4" borderId="20" xfId="1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/>
      <protection locked="0"/>
    </xf>
    <xf numFmtId="0" fontId="13" fillId="4" borderId="28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5" xfId="0" applyFont="1" applyFill="1" applyBorder="1" applyAlignment="1" applyProtection="1">
      <alignment horizontal="center" vertical="center" wrapText="1"/>
      <protection locked="0"/>
    </xf>
    <xf numFmtId="0" fontId="13" fillId="4" borderId="9" xfId="0" applyFont="1" applyFill="1" applyBorder="1" applyAlignment="1" applyProtection="1">
      <alignment horizontal="center" vertical="center" wrapText="1"/>
      <protection locked="0"/>
    </xf>
    <xf numFmtId="0" fontId="13" fillId="4" borderId="2" xfId="0" applyFont="1" applyFill="1" applyBorder="1" applyAlignment="1" applyProtection="1">
      <alignment horizontal="center" vertical="center" wrapText="1"/>
      <protection locked="0"/>
    </xf>
    <xf numFmtId="0" fontId="13" fillId="4" borderId="8" xfId="0" applyFont="1" applyFill="1" applyBorder="1" applyAlignment="1" applyProtection="1">
      <alignment horizontal="center" vertical="center" wrapText="1"/>
      <protection locked="0"/>
    </xf>
  </cellXfs>
  <cellStyles count="5">
    <cellStyle name="Comma" xfId="3" builtinId="3"/>
    <cellStyle name="Currency" xfId="4" builtinId="4"/>
    <cellStyle name="Normal" xfId="0" builtinId="0"/>
    <cellStyle name="Normal 2 5" xfId="2" xr:uid="{33FE80E7-16D6-426E-BADB-B0B21B23BBF6}"/>
    <cellStyle name="Percent" xfId="1" builtinId="5"/>
  </cellStyles>
  <dxfs count="0"/>
  <tableStyles count="0" defaultTableStyle="TableStyleMedium2" defaultPivotStyle="PivotStyleLight16"/>
  <colors>
    <mruColors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AF1D8-AE55-4254-B3C5-402509710348}">
  <sheetPr>
    <tabColor rgb="FF92D050"/>
  </sheetPr>
  <dimension ref="A1:U76"/>
  <sheetViews>
    <sheetView tabSelected="1" zoomScale="85" zoomScaleNormal="85" workbookViewId="0">
      <selection activeCell="C4" sqref="C4"/>
    </sheetView>
  </sheetViews>
  <sheetFormatPr defaultColWidth="8.81640625" defaultRowHeight="15.5" x14ac:dyDescent="0.35"/>
  <cols>
    <col min="1" max="1" width="46.6328125" style="1" customWidth="1"/>
    <col min="2" max="20" width="18.6328125" style="1" customWidth="1"/>
    <col min="21" max="21" width="8.81640625" style="1" bestFit="1" customWidth="1"/>
    <col min="22" max="22" width="75.81640625" style="1" customWidth="1"/>
    <col min="23" max="23" width="9.81640625" style="1" bestFit="1" customWidth="1"/>
    <col min="24" max="24" width="8.90625" style="1" bestFit="1" customWidth="1"/>
    <col min="25" max="25" width="18.54296875" style="1" bestFit="1" customWidth="1"/>
    <col min="26" max="16384" width="8.81640625" style="1"/>
  </cols>
  <sheetData>
    <row r="1" spans="1:5" ht="18" x14ac:dyDescent="0.4">
      <c r="A1" s="11" t="s">
        <v>70</v>
      </c>
      <c r="B1" s="8"/>
      <c r="C1" s="8"/>
      <c r="D1" s="8"/>
      <c r="E1" s="8"/>
    </row>
    <row r="2" spans="1:5" ht="16" thickBot="1" x14ac:dyDescent="0.4"/>
    <row r="3" spans="1:5" ht="30.5" thickBot="1" x14ac:dyDescent="0.4">
      <c r="A3" s="52" t="s">
        <v>0</v>
      </c>
      <c r="B3" s="53" t="s">
        <v>1</v>
      </c>
      <c r="C3" s="53" t="s">
        <v>5</v>
      </c>
      <c r="D3" s="54" t="s">
        <v>51</v>
      </c>
    </row>
    <row r="4" spans="1:5" ht="16" thickBot="1" x14ac:dyDescent="0.4">
      <c r="A4" s="61" t="s">
        <v>7</v>
      </c>
      <c r="B4" s="62"/>
      <c r="C4" s="83"/>
      <c r="D4" s="63"/>
    </row>
    <row r="5" spans="1:5" x14ac:dyDescent="0.35">
      <c r="A5" s="59" t="s">
        <v>14</v>
      </c>
      <c r="B5" s="31">
        <f>+T44</f>
        <v>4.0685439480674795E-4</v>
      </c>
      <c r="C5" s="84"/>
      <c r="D5" s="60">
        <f>+B5*C5</f>
        <v>0</v>
      </c>
    </row>
    <row r="6" spans="1:5" x14ac:dyDescent="0.35">
      <c r="A6" s="38" t="s">
        <v>15</v>
      </c>
      <c r="B6" s="30">
        <f>+T45</f>
        <v>0.50015746104266612</v>
      </c>
      <c r="C6" s="85"/>
      <c r="D6" s="39">
        <f t="shared" ref="D6:D34" si="0">+B6*C6</f>
        <v>0</v>
      </c>
    </row>
    <row r="7" spans="1:5" x14ac:dyDescent="0.35">
      <c r="A7" s="38" t="s">
        <v>16</v>
      </c>
      <c r="B7" s="30">
        <f>+T46</f>
        <v>4.2109832395133186E-4</v>
      </c>
      <c r="C7" s="85"/>
      <c r="D7" s="39">
        <f>+B7*C7</f>
        <v>0</v>
      </c>
    </row>
    <row r="8" spans="1:5" ht="16" thickBot="1" x14ac:dyDescent="0.4">
      <c r="A8" s="40" t="s">
        <v>17</v>
      </c>
      <c r="B8" s="55">
        <f>+T47</f>
        <v>3.4388212624028025E-3</v>
      </c>
      <c r="C8" s="50"/>
      <c r="D8" s="39"/>
    </row>
    <row r="9" spans="1:5" x14ac:dyDescent="0.35">
      <c r="A9" s="41" t="s">
        <v>35</v>
      </c>
      <c r="B9" s="80"/>
      <c r="C9" s="88"/>
      <c r="D9" s="39">
        <f t="shared" si="0"/>
        <v>0</v>
      </c>
    </row>
    <row r="10" spans="1:5" x14ac:dyDescent="0.35">
      <c r="A10" s="41" t="s">
        <v>36</v>
      </c>
      <c r="B10" s="81"/>
      <c r="C10" s="88"/>
      <c r="D10" s="39">
        <f t="shared" si="0"/>
        <v>0</v>
      </c>
    </row>
    <row r="11" spans="1:5" ht="16" thickBot="1" x14ac:dyDescent="0.4">
      <c r="A11" s="41" t="s">
        <v>37</v>
      </c>
      <c r="B11" s="82"/>
      <c r="C11" s="88"/>
      <c r="D11" s="39">
        <f t="shared" si="0"/>
        <v>0</v>
      </c>
    </row>
    <row r="12" spans="1:5" x14ac:dyDescent="0.35">
      <c r="A12" s="38" t="s">
        <v>18</v>
      </c>
      <c r="B12" s="31">
        <f>+T48</f>
        <v>6.3077435528533833E-4</v>
      </c>
      <c r="C12" s="85"/>
      <c r="D12" s="39">
        <f t="shared" si="0"/>
        <v>0</v>
      </c>
    </row>
    <row r="13" spans="1:5" ht="16" thickBot="1" x14ac:dyDescent="0.4">
      <c r="A13" s="40" t="s">
        <v>19</v>
      </c>
      <c r="B13" s="32">
        <f>+T49</f>
        <v>1.6659301443195919E-2</v>
      </c>
      <c r="C13" s="50"/>
      <c r="D13" s="39"/>
    </row>
    <row r="14" spans="1:5" x14ac:dyDescent="0.35">
      <c r="A14" s="41" t="s">
        <v>39</v>
      </c>
      <c r="B14" s="80"/>
      <c r="C14" s="88"/>
      <c r="D14" s="39">
        <f t="shared" si="0"/>
        <v>0</v>
      </c>
    </row>
    <row r="15" spans="1:5" x14ac:dyDescent="0.35">
      <c r="A15" s="41" t="s">
        <v>38</v>
      </c>
      <c r="B15" s="81"/>
      <c r="C15" s="88"/>
      <c r="D15" s="39">
        <f t="shared" si="0"/>
        <v>0</v>
      </c>
    </row>
    <row r="16" spans="1:5" x14ac:dyDescent="0.35">
      <c r="A16" s="41" t="s">
        <v>40</v>
      </c>
      <c r="B16" s="81"/>
      <c r="C16" s="88"/>
      <c r="D16" s="39">
        <f t="shared" si="0"/>
        <v>0</v>
      </c>
    </row>
    <row r="17" spans="1:17" x14ac:dyDescent="0.35">
      <c r="A17" s="41" t="s">
        <v>41</v>
      </c>
      <c r="B17" s="81"/>
      <c r="C17" s="88"/>
      <c r="D17" s="39">
        <f t="shared" si="0"/>
        <v>0</v>
      </c>
    </row>
    <row r="18" spans="1:17" ht="16" thickBot="1" x14ac:dyDescent="0.4">
      <c r="A18" s="41" t="s">
        <v>42</v>
      </c>
      <c r="B18" s="82"/>
      <c r="C18" s="88"/>
      <c r="D18" s="39">
        <f t="shared" si="0"/>
        <v>0</v>
      </c>
      <c r="K18" s="73"/>
      <c r="L18" s="73"/>
      <c r="M18" s="73"/>
      <c r="N18" s="73"/>
      <c r="O18" s="73"/>
      <c r="P18" s="73"/>
      <c r="Q18" s="73"/>
    </row>
    <row r="19" spans="1:17" x14ac:dyDescent="0.35">
      <c r="A19" s="38" t="s">
        <v>20</v>
      </c>
      <c r="B19" s="31">
        <f t="shared" ref="B19:B30" si="1">+T50</f>
        <v>1.2660139013958162E-2</v>
      </c>
      <c r="C19" s="85"/>
      <c r="D19" s="39">
        <f t="shared" si="0"/>
        <v>0</v>
      </c>
    </row>
    <row r="20" spans="1:17" x14ac:dyDescent="0.35">
      <c r="A20" s="38" t="s">
        <v>21</v>
      </c>
      <c r="B20" s="30">
        <f t="shared" si="1"/>
        <v>1.4652115883244279E-3</v>
      </c>
      <c r="C20" s="85"/>
      <c r="D20" s="39">
        <f t="shared" si="0"/>
        <v>0</v>
      </c>
    </row>
    <row r="21" spans="1:17" x14ac:dyDescent="0.35">
      <c r="A21" s="38" t="s">
        <v>22</v>
      </c>
      <c r="B21" s="30">
        <f t="shared" si="1"/>
        <v>1.9355084553571299E-4</v>
      </c>
      <c r="C21" s="85"/>
      <c r="D21" s="39">
        <f t="shared" si="0"/>
        <v>0</v>
      </c>
      <c r="K21" s="73"/>
      <c r="L21" s="73"/>
      <c r="M21" s="73"/>
      <c r="N21" s="73"/>
      <c r="O21" s="73"/>
    </row>
    <row r="22" spans="1:17" x14ac:dyDescent="0.35">
      <c r="A22" s="38" t="s">
        <v>23</v>
      </c>
      <c r="B22" s="30">
        <f t="shared" si="1"/>
        <v>1.0161764960283586E-2</v>
      </c>
      <c r="C22" s="85"/>
      <c r="D22" s="39">
        <f t="shared" si="0"/>
        <v>0</v>
      </c>
    </row>
    <row r="23" spans="1:17" x14ac:dyDescent="0.35">
      <c r="A23" s="38" t="s">
        <v>24</v>
      </c>
      <c r="B23" s="30">
        <f t="shared" si="1"/>
        <v>7.3256443838719126E-3</v>
      </c>
      <c r="C23" s="85"/>
      <c r="D23" s="39">
        <f t="shared" si="0"/>
        <v>0</v>
      </c>
    </row>
    <row r="24" spans="1:17" x14ac:dyDescent="0.35">
      <c r="A24" s="38" t="s">
        <v>25</v>
      </c>
      <c r="B24" s="30">
        <f t="shared" si="1"/>
        <v>0</v>
      </c>
      <c r="C24" s="85"/>
      <c r="D24" s="39">
        <f t="shared" si="0"/>
        <v>0</v>
      </c>
    </row>
    <row r="25" spans="1:17" ht="16" thickBot="1" x14ac:dyDescent="0.4">
      <c r="A25" s="42" t="s">
        <v>26</v>
      </c>
      <c r="B25" s="43">
        <f t="shared" si="1"/>
        <v>0</v>
      </c>
      <c r="C25" s="87"/>
      <c r="D25" s="44">
        <f t="shared" si="0"/>
        <v>0</v>
      </c>
    </row>
    <row r="26" spans="1:17" x14ac:dyDescent="0.35">
      <c r="A26" s="35" t="s">
        <v>27</v>
      </c>
      <c r="B26" s="36">
        <f t="shared" si="1"/>
        <v>1.9430926369707181E-4</v>
      </c>
      <c r="C26" s="86"/>
      <c r="D26" s="37">
        <f>+B26*C26</f>
        <v>0</v>
      </c>
    </row>
    <row r="27" spans="1:17" x14ac:dyDescent="0.35">
      <c r="A27" s="38" t="s">
        <v>28</v>
      </c>
      <c r="B27" s="30">
        <f t="shared" si="1"/>
        <v>0.20941975087789244</v>
      </c>
      <c r="C27" s="85"/>
      <c r="D27" s="39">
        <f t="shared" si="0"/>
        <v>0</v>
      </c>
    </row>
    <row r="28" spans="1:17" x14ac:dyDescent="0.35">
      <c r="A28" s="38" t="s">
        <v>29</v>
      </c>
      <c r="B28" s="30">
        <f t="shared" si="1"/>
        <v>1.2175894829137791E-3</v>
      </c>
      <c r="C28" s="85"/>
      <c r="D28" s="39">
        <f t="shared" si="0"/>
        <v>0</v>
      </c>
    </row>
    <row r="29" spans="1:17" x14ac:dyDescent="0.35">
      <c r="A29" s="38" t="s">
        <v>30</v>
      </c>
      <c r="B29" s="30">
        <f t="shared" si="1"/>
        <v>6.0071825972904166E-3</v>
      </c>
      <c r="C29" s="85"/>
      <c r="D29" s="39">
        <f t="shared" si="0"/>
        <v>0</v>
      </c>
    </row>
    <row r="30" spans="1:17" ht="16" thickBot="1" x14ac:dyDescent="0.4">
      <c r="A30" s="9" t="s">
        <v>31</v>
      </c>
      <c r="B30" s="56">
        <f t="shared" si="1"/>
        <v>0</v>
      </c>
      <c r="C30" s="87"/>
      <c r="D30" s="44">
        <f t="shared" si="0"/>
        <v>0</v>
      </c>
    </row>
    <row r="31" spans="1:17" ht="16" thickBot="1" x14ac:dyDescent="0.4">
      <c r="A31" s="10" t="s">
        <v>32</v>
      </c>
      <c r="B31" s="57">
        <f>+T62</f>
        <v>0.22964054616392429</v>
      </c>
      <c r="C31" s="51"/>
      <c r="D31" s="37"/>
    </row>
    <row r="32" spans="1:17" x14ac:dyDescent="0.35">
      <c r="A32" s="41" t="s">
        <v>2</v>
      </c>
      <c r="B32" s="80"/>
      <c r="C32" s="88"/>
      <c r="D32" s="39">
        <f>+B32*C32</f>
        <v>0</v>
      </c>
    </row>
    <row r="33" spans="1:21" ht="31" x14ac:dyDescent="0.35">
      <c r="A33" s="41" t="s">
        <v>3</v>
      </c>
      <c r="B33" s="81"/>
      <c r="C33" s="88"/>
      <c r="D33" s="39">
        <f t="shared" si="0"/>
        <v>0</v>
      </c>
    </row>
    <row r="34" spans="1:21" ht="31.5" thickBot="1" x14ac:dyDescent="0.4">
      <c r="A34" s="45" t="s">
        <v>4</v>
      </c>
      <c r="B34" s="82"/>
      <c r="C34" s="89"/>
      <c r="D34" s="44">
        <f t="shared" si="0"/>
        <v>0</v>
      </c>
    </row>
    <row r="35" spans="1:21" ht="17.5" x14ac:dyDescent="0.35">
      <c r="A35" s="34" t="str">
        <f>+IF(D35=1,"","Supildykite PET,plastiko ir mišraus srauto detalizaciją ")</f>
        <v xml:space="preserve">Supildykite PET,plastiko ir mišraus srauto detalizaciją </v>
      </c>
      <c r="C35" s="33"/>
      <c r="D35" s="72">
        <f>+SUM(B5:B7,B9:B12,B14:B30,B32:B34)</f>
        <v>0.75026133113047699</v>
      </c>
    </row>
    <row r="36" spans="1:21" ht="16" thickBot="1" x14ac:dyDescent="0.4">
      <c r="A36" s="29" t="s">
        <v>48</v>
      </c>
    </row>
    <row r="37" spans="1:21" x14ac:dyDescent="0.35">
      <c r="A37" s="47" t="s">
        <v>52</v>
      </c>
      <c r="B37" s="65">
        <f>+C4</f>
        <v>0</v>
      </c>
    </row>
    <row r="38" spans="1:21" x14ac:dyDescent="0.35">
      <c r="A38" s="48" t="s">
        <v>53</v>
      </c>
      <c r="B38" s="66">
        <f>-SUM($D$5:$D$25)/$T$69</f>
        <v>0</v>
      </c>
    </row>
    <row r="39" spans="1:21" x14ac:dyDescent="0.35">
      <c r="A39" s="48" t="s">
        <v>54</v>
      </c>
      <c r="B39" s="66">
        <f>-SUM($D$26:$D$30)/$T$70</f>
        <v>0</v>
      </c>
    </row>
    <row r="40" spans="1:21" ht="16" thickBot="1" x14ac:dyDescent="0.4">
      <c r="A40" s="49" t="s">
        <v>55</v>
      </c>
      <c r="B40" s="67">
        <f>+SUM($D$31:$D$34)/$T$71</f>
        <v>0</v>
      </c>
    </row>
    <row r="42" spans="1:21" ht="16" thickBot="1" x14ac:dyDescent="0.4"/>
    <row r="43" spans="1:21" s="3" customFormat="1" ht="30.5" thickBot="1" x14ac:dyDescent="0.4">
      <c r="A43" s="75" t="s">
        <v>34</v>
      </c>
      <c r="B43" s="76" t="s">
        <v>58</v>
      </c>
      <c r="C43" s="76" t="s">
        <v>59</v>
      </c>
      <c r="D43" s="76" t="s">
        <v>60</v>
      </c>
      <c r="E43" s="76" t="s">
        <v>61</v>
      </c>
      <c r="F43" s="76" t="s">
        <v>8</v>
      </c>
      <c r="G43" s="76" t="s">
        <v>9</v>
      </c>
      <c r="H43" s="77" t="s">
        <v>65</v>
      </c>
      <c r="I43" s="77" t="s">
        <v>10</v>
      </c>
      <c r="J43" s="77" t="s">
        <v>11</v>
      </c>
      <c r="K43" s="77" t="s">
        <v>66</v>
      </c>
      <c r="L43" s="77" t="s">
        <v>12</v>
      </c>
      <c r="M43" s="77" t="s">
        <v>62</v>
      </c>
      <c r="N43" s="77" t="s">
        <v>67</v>
      </c>
      <c r="O43" s="77" t="s">
        <v>63</v>
      </c>
      <c r="P43" s="77" t="s">
        <v>13</v>
      </c>
      <c r="Q43" s="77" t="s">
        <v>68</v>
      </c>
      <c r="R43" s="77" t="s">
        <v>64</v>
      </c>
      <c r="S43" s="78" t="s">
        <v>69</v>
      </c>
      <c r="T43" s="74" t="s">
        <v>44</v>
      </c>
    </row>
    <row r="44" spans="1:21" ht="16" customHeight="1" x14ac:dyDescent="0.35">
      <c r="A44" s="20" t="s">
        <v>14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8">
        <v>3.0000000000000001E-3</v>
      </c>
      <c r="I44" s="68">
        <v>0</v>
      </c>
      <c r="J44" s="68">
        <v>3.0000000000000001E-3</v>
      </c>
      <c r="K44" s="68">
        <v>3.0000000000000001E-3</v>
      </c>
      <c r="L44" s="68">
        <v>0</v>
      </c>
      <c r="M44" s="68">
        <v>0</v>
      </c>
      <c r="N44" s="68">
        <v>1.5E-3</v>
      </c>
      <c r="O44" s="68">
        <v>0</v>
      </c>
      <c r="P44" s="68">
        <v>3.0000000000000001E-3</v>
      </c>
      <c r="Q44" s="68">
        <v>3.0000000000000001E-3</v>
      </c>
      <c r="R44" s="68">
        <v>0</v>
      </c>
      <c r="S44" s="68">
        <v>4.215E-3</v>
      </c>
      <c r="T44" s="21" cm="1">
        <f t="array" ref="T44">SUMPRODUCT(B44:S44,$B$64:$S$64/$T$64:$T$64)</f>
        <v>4.0685439480674795E-4</v>
      </c>
      <c r="U44" s="2"/>
    </row>
    <row r="45" spans="1:21" ht="16" customHeight="1" x14ac:dyDescent="0.35">
      <c r="A45" s="15" t="s">
        <v>15</v>
      </c>
      <c r="B45" s="4">
        <v>0.4</v>
      </c>
      <c r="C45" s="4">
        <v>0.4</v>
      </c>
      <c r="D45" s="4">
        <v>0.4</v>
      </c>
      <c r="E45" s="4">
        <v>0.39290000000000003</v>
      </c>
      <c r="F45" s="4">
        <v>0.56759999999999999</v>
      </c>
      <c r="G45" s="4">
        <v>0.55000000000000004</v>
      </c>
      <c r="H45" s="69">
        <v>0.4</v>
      </c>
      <c r="I45" s="69">
        <v>0.53051000000000004</v>
      </c>
      <c r="J45" s="69">
        <v>0.4</v>
      </c>
      <c r="K45" s="69">
        <v>0.4</v>
      </c>
      <c r="L45" s="69">
        <v>0.54010000000000002</v>
      </c>
      <c r="M45" s="69">
        <v>0.4</v>
      </c>
      <c r="N45" s="69">
        <v>0.51658999999999999</v>
      </c>
      <c r="O45" s="69">
        <v>0.4</v>
      </c>
      <c r="P45" s="69">
        <v>0.4</v>
      </c>
      <c r="Q45" s="69">
        <v>0.4</v>
      </c>
      <c r="R45" s="69">
        <v>0.4</v>
      </c>
      <c r="S45" s="69">
        <v>0.52119500000000007</v>
      </c>
      <c r="T45" s="16" cm="1">
        <f t="array" ref="T45">SUMPRODUCT(B45:S45,$B$64:$S$64/$T$64:$T$64)</f>
        <v>0.50015746104266612</v>
      </c>
      <c r="U45" s="2"/>
    </row>
    <row r="46" spans="1:21" ht="16" customHeight="1" x14ac:dyDescent="0.35">
      <c r="A46" s="17" t="s">
        <v>16</v>
      </c>
      <c r="B46" s="4">
        <v>1.14E-3</v>
      </c>
      <c r="C46" s="4">
        <v>1.14E-3</v>
      </c>
      <c r="D46" s="4">
        <v>1.14E-3</v>
      </c>
      <c r="E46" s="4">
        <v>6.4000000000000005E-4</v>
      </c>
      <c r="F46" s="4">
        <v>1.14E-3</v>
      </c>
      <c r="G46" s="4">
        <v>7.6000000000000004E-4</v>
      </c>
      <c r="H46" s="69">
        <v>1.14E-3</v>
      </c>
      <c r="I46" s="69">
        <v>0</v>
      </c>
      <c r="J46" s="69">
        <v>1.14E-3</v>
      </c>
      <c r="K46" s="69">
        <v>1.14E-3</v>
      </c>
      <c r="L46" s="69">
        <v>7.6000000000000004E-4</v>
      </c>
      <c r="M46" s="69">
        <v>1.14E-3</v>
      </c>
      <c r="N46" s="69">
        <v>6.7999999999999994E-4</v>
      </c>
      <c r="O46" s="69">
        <v>1.14E-3</v>
      </c>
      <c r="P46" s="69">
        <v>1.14E-3</v>
      </c>
      <c r="Q46" s="69">
        <v>1.14E-3</v>
      </c>
      <c r="R46" s="69">
        <v>1.14E-3</v>
      </c>
      <c r="S46" s="69">
        <v>7.0500000000000001E-4</v>
      </c>
      <c r="T46" s="16" cm="1">
        <f t="array" ref="T46">SUMPRODUCT(B46:S46,$B$64:$S$64/$T$64:$T$64)</f>
        <v>4.2109832395133186E-4</v>
      </c>
      <c r="U46" s="2"/>
    </row>
    <row r="47" spans="1:21" ht="16" customHeight="1" x14ac:dyDescent="0.35">
      <c r="A47" s="15" t="s">
        <v>17</v>
      </c>
      <c r="B47" s="4">
        <v>1.2E-2</v>
      </c>
      <c r="C47" s="4">
        <v>1.2E-2</v>
      </c>
      <c r="D47" s="4">
        <v>1.2E-2</v>
      </c>
      <c r="E47" s="4">
        <v>6.0000000000000001E-3</v>
      </c>
      <c r="F47" s="4">
        <v>0</v>
      </c>
      <c r="G47" s="4">
        <v>0.01</v>
      </c>
      <c r="H47" s="69">
        <v>1.2E-2</v>
      </c>
      <c r="I47" s="69">
        <v>0</v>
      </c>
      <c r="J47" s="69">
        <v>1.2E-2</v>
      </c>
      <c r="K47" s="69">
        <v>1.2E-2</v>
      </c>
      <c r="L47" s="69">
        <v>5.9999999999999995E-4</v>
      </c>
      <c r="M47" s="69">
        <v>1.2E-2</v>
      </c>
      <c r="N47" s="69">
        <v>6.9100000000000003E-3</v>
      </c>
      <c r="O47" s="69">
        <v>1.2E-2</v>
      </c>
      <c r="P47" s="69">
        <v>1.2E-2</v>
      </c>
      <c r="Q47" s="69">
        <v>1.2E-2</v>
      </c>
      <c r="R47" s="69">
        <v>1.2E-2</v>
      </c>
      <c r="S47" s="69">
        <v>6.0000000000000001E-3</v>
      </c>
      <c r="T47" s="16" cm="1">
        <f t="array" ref="T47">SUMPRODUCT(B47:S47,$B$64:$S$64/$T$64:$T$64)</f>
        <v>3.4388212624028025E-3</v>
      </c>
      <c r="U47" s="2"/>
    </row>
    <row r="48" spans="1:21" ht="16" customHeight="1" x14ac:dyDescent="0.35">
      <c r="A48" s="17" t="s">
        <v>18</v>
      </c>
      <c r="B48" s="4">
        <v>1.7099999999999999E-3</v>
      </c>
      <c r="C48" s="4">
        <v>1.7099999999999999E-3</v>
      </c>
      <c r="D48" s="4">
        <v>1.7099999999999999E-3</v>
      </c>
      <c r="E48" s="4">
        <v>9.6000000000000002E-4</v>
      </c>
      <c r="F48" s="4">
        <v>1.7099999999999999E-3</v>
      </c>
      <c r="G48" s="4">
        <v>1.14E-3</v>
      </c>
      <c r="H48" s="69">
        <v>1.7099999999999999E-3</v>
      </c>
      <c r="I48" s="69">
        <v>0</v>
      </c>
      <c r="J48" s="69">
        <v>1.7099999999999999E-3</v>
      </c>
      <c r="K48" s="69">
        <v>1.7099999999999999E-3</v>
      </c>
      <c r="L48" s="69">
        <v>1.1299999999999999E-3</v>
      </c>
      <c r="M48" s="69">
        <v>1.7099999999999999E-3</v>
      </c>
      <c r="N48" s="69">
        <v>1.0150000000000001E-3</v>
      </c>
      <c r="O48" s="69">
        <v>1.7099999999999999E-3</v>
      </c>
      <c r="P48" s="69">
        <v>1.7099999999999999E-3</v>
      </c>
      <c r="Q48" s="69">
        <v>1.7099999999999999E-3</v>
      </c>
      <c r="R48" s="69">
        <v>1.7099999999999999E-3</v>
      </c>
      <c r="S48" s="69">
        <v>1.0549999999999999E-3</v>
      </c>
      <c r="T48" s="16" cm="1">
        <f t="array" ref="T48">SUMPRODUCT(B48:S48,$B$64:$S$64/$T$64:$T$64)</f>
        <v>6.3077435528533833E-4</v>
      </c>
      <c r="U48" s="2"/>
    </row>
    <row r="49" spans="1:21" ht="16" customHeight="1" x14ac:dyDescent="0.35">
      <c r="A49" s="15" t="s">
        <v>19</v>
      </c>
      <c r="B49" s="4">
        <v>2.5999999999999999E-2</v>
      </c>
      <c r="C49" s="4">
        <v>2.5999999999999999E-2</v>
      </c>
      <c r="D49" s="4">
        <v>2.5999999999999999E-2</v>
      </c>
      <c r="E49" s="4">
        <v>1.2E-2</v>
      </c>
      <c r="F49" s="4">
        <v>1.6E-2</v>
      </c>
      <c r="G49" s="4">
        <v>2.5999999999999999E-2</v>
      </c>
      <c r="H49" s="69">
        <v>2.5999999999999999E-2</v>
      </c>
      <c r="I49" s="69">
        <v>1.3390000000000001E-2</v>
      </c>
      <c r="J49" s="69">
        <v>2.5999999999999999E-2</v>
      </c>
      <c r="K49" s="69">
        <v>2.5999999999999999E-2</v>
      </c>
      <c r="L49" s="69">
        <v>7.6E-3</v>
      </c>
      <c r="M49" s="69">
        <v>2.5999999999999999E-2</v>
      </c>
      <c r="N49" s="69">
        <v>1.9740000000000001E-2</v>
      </c>
      <c r="O49" s="69">
        <v>2.5999999999999999E-2</v>
      </c>
      <c r="P49" s="69">
        <v>2.5999999999999999E-2</v>
      </c>
      <c r="Q49" s="69">
        <v>2.5999999999999999E-2</v>
      </c>
      <c r="R49" s="69">
        <v>2.5999999999999999E-2</v>
      </c>
      <c r="S49" s="69">
        <v>2.7564999999999999E-2</v>
      </c>
      <c r="T49" s="16" cm="1">
        <f t="array" ref="T49">SUMPRODUCT(B49:S49,$B$64:$S$64/$T$64:$T$64)</f>
        <v>1.6659301443195919E-2</v>
      </c>
      <c r="U49" s="2"/>
    </row>
    <row r="50" spans="1:21" ht="16" customHeight="1" x14ac:dyDescent="0.35">
      <c r="A50" s="17" t="s">
        <v>20</v>
      </c>
      <c r="B50" s="4">
        <v>3.363E-2</v>
      </c>
      <c r="C50" s="4">
        <v>3.363E-2</v>
      </c>
      <c r="D50" s="4">
        <v>3.363E-2</v>
      </c>
      <c r="E50" s="4">
        <v>1.8939999999999999E-2</v>
      </c>
      <c r="F50" s="4">
        <v>3.4759999999999999E-2</v>
      </c>
      <c r="G50" s="4">
        <v>2.3179999999999999E-2</v>
      </c>
      <c r="H50" s="69">
        <v>3.4770000000000002E-2</v>
      </c>
      <c r="I50" s="69">
        <v>0</v>
      </c>
      <c r="J50" s="69">
        <v>3.4770000000000002E-2</v>
      </c>
      <c r="K50" s="69">
        <v>3.4770000000000002E-2</v>
      </c>
      <c r="L50" s="69">
        <v>2.3060000000000001E-2</v>
      </c>
      <c r="M50" s="69">
        <v>3.363E-2</v>
      </c>
      <c r="N50" s="69">
        <v>2.0665000000000003E-2</v>
      </c>
      <c r="O50" s="69">
        <v>3.363E-2</v>
      </c>
      <c r="P50" s="69">
        <v>3.4770000000000002E-2</v>
      </c>
      <c r="Q50" s="69">
        <v>3.4770000000000002E-2</v>
      </c>
      <c r="R50" s="69">
        <v>3.363E-2</v>
      </c>
      <c r="S50" s="69">
        <v>2.1425E-2</v>
      </c>
      <c r="T50" s="16" cm="1">
        <f t="array" ref="T50">SUMPRODUCT(B50:S50,$B$64:$S$64/$T$64:$T$64)</f>
        <v>1.2660139013958162E-2</v>
      </c>
      <c r="U50" s="2"/>
    </row>
    <row r="51" spans="1:21" ht="16" customHeight="1" x14ac:dyDescent="0.35">
      <c r="A51" s="15" t="s">
        <v>21</v>
      </c>
      <c r="B51" s="4">
        <v>2E-3</v>
      </c>
      <c r="C51" s="4">
        <v>2E-3</v>
      </c>
      <c r="D51" s="4">
        <v>2E-3</v>
      </c>
      <c r="E51" s="4">
        <v>6.0000000000000001E-3</v>
      </c>
      <c r="F51" s="4">
        <v>0</v>
      </c>
      <c r="G51" s="4">
        <v>0</v>
      </c>
      <c r="H51" s="69">
        <v>2E-3</v>
      </c>
      <c r="I51" s="69">
        <v>7.6000000000000004E-4</v>
      </c>
      <c r="J51" s="69">
        <v>2E-3</v>
      </c>
      <c r="K51" s="69">
        <v>2E-3</v>
      </c>
      <c r="L51" s="69">
        <v>4.5999999999999999E-3</v>
      </c>
      <c r="M51" s="69">
        <v>2E-3</v>
      </c>
      <c r="N51" s="69">
        <v>1.9849999999999998E-3</v>
      </c>
      <c r="O51" s="69">
        <v>2E-3</v>
      </c>
      <c r="P51" s="69">
        <v>2E-3</v>
      </c>
      <c r="Q51" s="69">
        <v>2E-3</v>
      </c>
      <c r="R51" s="69">
        <v>2E-3</v>
      </c>
      <c r="S51" s="69">
        <v>1.7600000000000001E-3</v>
      </c>
      <c r="T51" s="16" cm="1">
        <f t="array" ref="T51">SUMPRODUCT(B51:S51,$B$64:$S$64/$T$64:$T$64)</f>
        <v>1.4652115883244279E-3</v>
      </c>
      <c r="U51" s="2"/>
    </row>
    <row r="52" spans="1:21" ht="16" customHeight="1" x14ac:dyDescent="0.35">
      <c r="A52" s="15" t="s">
        <v>22</v>
      </c>
      <c r="B52" s="4">
        <v>0</v>
      </c>
      <c r="C52" s="4">
        <v>0</v>
      </c>
      <c r="D52" s="4">
        <v>0</v>
      </c>
      <c r="E52" s="4">
        <v>1.8E-3</v>
      </c>
      <c r="F52" s="4">
        <v>0</v>
      </c>
      <c r="G52" s="4">
        <v>0</v>
      </c>
      <c r="H52" s="69">
        <v>0</v>
      </c>
      <c r="I52" s="69">
        <v>1.9000000000000001E-4</v>
      </c>
      <c r="J52" s="69">
        <v>0</v>
      </c>
      <c r="K52" s="69">
        <v>0</v>
      </c>
      <c r="L52" s="69">
        <v>0</v>
      </c>
      <c r="M52" s="69">
        <v>0</v>
      </c>
      <c r="N52" s="69">
        <v>3.0499999999999999E-4</v>
      </c>
      <c r="O52" s="69">
        <v>0</v>
      </c>
      <c r="P52" s="69">
        <v>0</v>
      </c>
      <c r="Q52" s="69">
        <v>0</v>
      </c>
      <c r="R52" s="69">
        <v>0</v>
      </c>
      <c r="S52" s="69">
        <v>0</v>
      </c>
      <c r="T52" s="16" cm="1">
        <f t="array" ref="T52">SUMPRODUCT(B52:S52,$B$64:$S$64/$T$64:$T$64)</f>
        <v>1.9355084553571299E-4</v>
      </c>
      <c r="U52" s="2"/>
    </row>
    <row r="53" spans="1:21" ht="16" customHeight="1" x14ac:dyDescent="0.35">
      <c r="A53" s="15" t="s">
        <v>23</v>
      </c>
      <c r="B53" s="4">
        <v>1.4999999999999999E-2</v>
      </c>
      <c r="C53" s="4">
        <v>1.4999999999999999E-2</v>
      </c>
      <c r="D53" s="4">
        <v>1.4999999999999999E-2</v>
      </c>
      <c r="E53" s="4">
        <v>1.3899999999999999E-2</v>
      </c>
      <c r="F53" s="4">
        <v>1.4999999999999999E-2</v>
      </c>
      <c r="G53" s="4">
        <v>1.4999999999999999E-2</v>
      </c>
      <c r="H53" s="69">
        <v>1.4999999999999999E-2</v>
      </c>
      <c r="I53" s="69">
        <v>6.4999999999999997E-3</v>
      </c>
      <c r="J53" s="69">
        <v>1.4999999999999999E-2</v>
      </c>
      <c r="K53" s="69">
        <v>1.4999999999999999E-2</v>
      </c>
      <c r="L53" s="69">
        <v>1.4999999999999999E-2</v>
      </c>
      <c r="M53" s="69">
        <v>1.4999999999999999E-2</v>
      </c>
      <c r="N53" s="69">
        <v>1.4619999999999999E-2</v>
      </c>
      <c r="O53" s="69">
        <v>1.4999999999999999E-2</v>
      </c>
      <c r="P53" s="69">
        <v>1.4999999999999999E-2</v>
      </c>
      <c r="Q53" s="69">
        <v>1.4999999999999999E-2</v>
      </c>
      <c r="R53" s="69">
        <v>1.4999999999999999E-2</v>
      </c>
      <c r="S53" s="69">
        <v>1.3479999999999999E-2</v>
      </c>
      <c r="T53" s="16" cm="1">
        <f t="array" ref="T53">SUMPRODUCT(B53:S53,$B$64:$S$64/$T$64:$T$64)</f>
        <v>1.0161764960283586E-2</v>
      </c>
      <c r="U53" s="2"/>
    </row>
    <row r="54" spans="1:21" ht="16" customHeight="1" x14ac:dyDescent="0.35">
      <c r="A54" s="17" t="s">
        <v>24</v>
      </c>
      <c r="B54" s="4">
        <v>2.052E-2</v>
      </c>
      <c r="C54" s="4">
        <v>2.052E-2</v>
      </c>
      <c r="D54" s="4">
        <v>2.052E-2</v>
      </c>
      <c r="E54" s="4">
        <v>1.1560000000000001E-2</v>
      </c>
      <c r="F54" s="4">
        <v>1.9369999999999998E-2</v>
      </c>
      <c r="G54" s="4">
        <v>1.2919999999999999E-2</v>
      </c>
      <c r="H54" s="69">
        <v>1.9380000000000001E-2</v>
      </c>
      <c r="I54" s="69">
        <v>0</v>
      </c>
      <c r="J54" s="69">
        <v>1.9380000000000001E-2</v>
      </c>
      <c r="K54" s="69">
        <v>1.9380000000000001E-2</v>
      </c>
      <c r="L54" s="69">
        <v>1.285E-2</v>
      </c>
      <c r="M54" s="69">
        <v>2.052E-2</v>
      </c>
      <c r="N54" s="69">
        <v>1.1520000000000001E-2</v>
      </c>
      <c r="O54" s="69">
        <v>2.052E-2</v>
      </c>
      <c r="P54" s="69">
        <v>1.9380000000000001E-2</v>
      </c>
      <c r="Q54" s="69">
        <v>1.9380000000000001E-2</v>
      </c>
      <c r="R54" s="69">
        <v>2.052E-2</v>
      </c>
      <c r="S54" s="69">
        <v>1.1945000000000001E-2</v>
      </c>
      <c r="T54" s="16" cm="1">
        <f t="array" ref="T54">SUMPRODUCT(B54:S54,$B$64:$S$64/$T$64:$T$64)</f>
        <v>7.3256443838719126E-3</v>
      </c>
      <c r="U54" s="2"/>
    </row>
    <row r="55" spans="1:21" ht="16" customHeight="1" x14ac:dyDescent="0.35">
      <c r="A55" s="15" t="s">
        <v>25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69">
        <v>0</v>
      </c>
      <c r="I55" s="69">
        <v>0</v>
      </c>
      <c r="J55" s="69">
        <v>0</v>
      </c>
      <c r="K55" s="69">
        <v>0</v>
      </c>
      <c r="L55" s="69">
        <v>0</v>
      </c>
      <c r="M55" s="69">
        <v>0</v>
      </c>
      <c r="N55" s="69">
        <v>0</v>
      </c>
      <c r="O55" s="69">
        <v>0</v>
      </c>
      <c r="P55" s="69">
        <v>0</v>
      </c>
      <c r="Q55" s="69">
        <v>0</v>
      </c>
      <c r="R55" s="69">
        <v>0</v>
      </c>
      <c r="S55" s="69">
        <v>0</v>
      </c>
      <c r="T55" s="16" cm="1">
        <f t="array" ref="T55">SUMPRODUCT(B55:S55,$B$64:$S$64/$T$64:$T$64)</f>
        <v>0</v>
      </c>
      <c r="U55" s="2"/>
    </row>
    <row r="56" spans="1:21" ht="16" customHeight="1" thickBot="1" x14ac:dyDescent="0.4">
      <c r="A56" s="22" t="s">
        <v>26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v>0</v>
      </c>
      <c r="Q56" s="70">
        <v>0</v>
      </c>
      <c r="R56" s="70">
        <v>0</v>
      </c>
      <c r="S56" s="70">
        <v>0</v>
      </c>
      <c r="T56" s="19" cm="1">
        <f t="array" ref="T56">SUMPRODUCT(B56:S56,$B$64:$S$64/$T$64:$T$64)</f>
        <v>0</v>
      </c>
      <c r="U56" s="2"/>
    </row>
    <row r="57" spans="1:21" ht="16" customHeight="1" x14ac:dyDescent="0.35">
      <c r="A57" s="20" t="s">
        <v>27</v>
      </c>
      <c r="B57" s="6">
        <v>1.5E-3</v>
      </c>
      <c r="C57" s="6">
        <v>1.5E-3</v>
      </c>
      <c r="D57" s="6">
        <v>1.5E-3</v>
      </c>
      <c r="E57" s="6">
        <v>0</v>
      </c>
      <c r="F57" s="6">
        <v>0</v>
      </c>
      <c r="G57" s="6">
        <v>0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68">
        <v>1.5E-3</v>
      </c>
      <c r="N57" s="68">
        <v>0</v>
      </c>
      <c r="O57" s="68">
        <v>1.5E-3</v>
      </c>
      <c r="P57" s="68">
        <v>0</v>
      </c>
      <c r="Q57" s="68">
        <v>0</v>
      </c>
      <c r="R57" s="68">
        <v>1.5E-3</v>
      </c>
      <c r="S57" s="68">
        <v>0</v>
      </c>
      <c r="T57" s="21" cm="1">
        <f t="array" ref="T57">SUMPRODUCT(B57:S57,$B$64:$S$64/$T$64:$T$64)</f>
        <v>1.9430926369707181E-4</v>
      </c>
      <c r="U57" s="2"/>
    </row>
    <row r="58" spans="1:21" ht="16" customHeight="1" x14ac:dyDescent="0.35">
      <c r="A58" s="15" t="s">
        <v>28</v>
      </c>
      <c r="B58" s="4">
        <v>0.28499999999999998</v>
      </c>
      <c r="C58" s="4">
        <v>0.28499999999999998</v>
      </c>
      <c r="D58" s="4">
        <v>0.28499999999999998</v>
      </c>
      <c r="E58" s="4">
        <v>0.3513</v>
      </c>
      <c r="F58" s="4">
        <v>0.23319999999999999</v>
      </c>
      <c r="G58" s="4">
        <v>0.251</v>
      </c>
      <c r="H58" s="69">
        <v>0.28499999999999998</v>
      </c>
      <c r="I58" s="69">
        <v>0.16064000000000001</v>
      </c>
      <c r="J58" s="69">
        <v>0.28499999999999998</v>
      </c>
      <c r="K58" s="69">
        <v>0.28499999999999998</v>
      </c>
      <c r="L58" s="69">
        <v>0.23200000000000001</v>
      </c>
      <c r="M58" s="69">
        <v>0.28499999999999998</v>
      </c>
      <c r="N58" s="69">
        <v>0.25742500000000001</v>
      </c>
      <c r="O58" s="69">
        <v>0.28499999999999998</v>
      </c>
      <c r="P58" s="69">
        <v>0.28499999999999998</v>
      </c>
      <c r="Q58" s="69">
        <v>0.28499999999999998</v>
      </c>
      <c r="R58" s="69">
        <v>0.28499999999999998</v>
      </c>
      <c r="S58" s="69">
        <v>0.22630499999999998</v>
      </c>
      <c r="T58" s="16" cm="1">
        <f t="array" ref="T58">SUMPRODUCT(B58:S58,$B$64:$S$64/$T$64:$T$64)</f>
        <v>0.20941975087789244</v>
      </c>
      <c r="U58" s="2"/>
    </row>
    <row r="59" spans="1:21" ht="16" customHeight="1" x14ac:dyDescent="0.35">
      <c r="A59" s="15" t="s">
        <v>29</v>
      </c>
      <c r="B59" s="4">
        <v>5.0000000000000001E-3</v>
      </c>
      <c r="C59" s="4">
        <v>5.0000000000000001E-3</v>
      </c>
      <c r="D59" s="4">
        <v>5.0000000000000001E-3</v>
      </c>
      <c r="E59" s="4">
        <v>0</v>
      </c>
      <c r="F59" s="4">
        <v>0</v>
      </c>
      <c r="G59" s="4">
        <v>0</v>
      </c>
      <c r="H59" s="69">
        <v>5.0000000000000001E-3</v>
      </c>
      <c r="I59" s="69">
        <v>0</v>
      </c>
      <c r="J59" s="69">
        <v>5.0000000000000001E-3</v>
      </c>
      <c r="K59" s="69">
        <v>5.0000000000000001E-3</v>
      </c>
      <c r="L59" s="69">
        <v>0</v>
      </c>
      <c r="M59" s="69">
        <v>5.0000000000000001E-3</v>
      </c>
      <c r="N59" s="69">
        <v>2.5000000000000001E-3</v>
      </c>
      <c r="O59" s="69">
        <v>5.0000000000000001E-3</v>
      </c>
      <c r="P59" s="69">
        <v>5.0000000000000001E-3</v>
      </c>
      <c r="Q59" s="69">
        <v>5.0000000000000001E-3</v>
      </c>
      <c r="R59" s="69">
        <v>5.0000000000000001E-3</v>
      </c>
      <c r="S59" s="69">
        <v>2.5000000000000001E-3</v>
      </c>
      <c r="T59" s="16" cm="1">
        <f t="array" ref="T59">SUMPRODUCT(B59:S59,$B$64:$S$64/$T$64:$T$64)</f>
        <v>1.2175894829137791E-3</v>
      </c>
      <c r="U59" s="2"/>
    </row>
    <row r="60" spans="1:21" ht="16" customHeight="1" x14ac:dyDescent="0.35">
      <c r="A60" s="15" t="s">
        <v>30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69">
        <v>0</v>
      </c>
      <c r="I60" s="69">
        <v>1.0710000000000001E-2</v>
      </c>
      <c r="J60" s="69">
        <v>0</v>
      </c>
      <c r="K60" s="69">
        <v>0</v>
      </c>
      <c r="L60" s="69">
        <v>0</v>
      </c>
      <c r="M60" s="69">
        <v>0</v>
      </c>
      <c r="N60" s="69">
        <v>6.8000000000000005E-4</v>
      </c>
      <c r="O60" s="69">
        <v>0</v>
      </c>
      <c r="P60" s="69">
        <v>0</v>
      </c>
      <c r="Q60" s="69">
        <v>0</v>
      </c>
      <c r="R60" s="69">
        <v>0</v>
      </c>
      <c r="S60" s="69">
        <v>0</v>
      </c>
      <c r="T60" s="16" cm="1">
        <f t="array" ref="T60">SUMPRODUCT(B60:S60,$B$64:$S$64/$T$64:$T$64)</f>
        <v>6.0071825972904166E-3</v>
      </c>
      <c r="U60" s="2"/>
    </row>
    <row r="61" spans="1:21" ht="16" customHeight="1" thickBot="1" x14ac:dyDescent="0.4">
      <c r="A61" s="18" t="s">
        <v>31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v>0</v>
      </c>
      <c r="Q61" s="70">
        <v>0</v>
      </c>
      <c r="R61" s="70">
        <v>0</v>
      </c>
      <c r="S61" s="70">
        <v>0</v>
      </c>
      <c r="T61" s="19" cm="1">
        <f t="array" ref="T61">SUMPRODUCT(B61:S61,$B$64:$S$64/$T$64:$T$64)</f>
        <v>0</v>
      </c>
      <c r="U61" s="2"/>
    </row>
    <row r="62" spans="1:21" ht="16" customHeight="1" thickBot="1" x14ac:dyDescent="0.4">
      <c r="A62" s="23" t="s">
        <v>32</v>
      </c>
      <c r="B62" s="7">
        <v>0.19650000000000001</v>
      </c>
      <c r="C62" s="7">
        <v>0.19650000000000001</v>
      </c>
      <c r="D62" s="7">
        <v>0.19650000000000001</v>
      </c>
      <c r="E62" s="7">
        <v>0.184</v>
      </c>
      <c r="F62" s="7">
        <v>0.11122</v>
      </c>
      <c r="G62" s="7">
        <v>0.11</v>
      </c>
      <c r="H62" s="71">
        <v>0.19500000000000001</v>
      </c>
      <c r="I62" s="71">
        <v>0.27729999999999999</v>
      </c>
      <c r="J62" s="71">
        <v>0.19500000000000001</v>
      </c>
      <c r="K62" s="71">
        <v>0.19500000000000001</v>
      </c>
      <c r="L62" s="71">
        <v>0.1623</v>
      </c>
      <c r="M62" s="71">
        <v>0.19650000000000001</v>
      </c>
      <c r="N62" s="71">
        <v>0.14386500000000002</v>
      </c>
      <c r="O62" s="71">
        <v>0.19650000000000001</v>
      </c>
      <c r="P62" s="71">
        <v>0.19500000000000001</v>
      </c>
      <c r="Q62" s="71">
        <v>0.19500000000000001</v>
      </c>
      <c r="R62" s="71">
        <v>0.19650000000000001</v>
      </c>
      <c r="S62" s="71">
        <v>0.16184999999999999</v>
      </c>
      <c r="T62" s="24" cm="1">
        <f t="array" ref="T62">SUMPRODUCT(B62:S62,$B$64:$S$64/$T$64:$T$64)</f>
        <v>0.22964054616392429</v>
      </c>
      <c r="U62" s="2"/>
    </row>
    <row r="63" spans="1:21" ht="16" customHeight="1" thickBot="1" x14ac:dyDescent="0.4">
      <c r="A63" s="27" t="s">
        <v>47</v>
      </c>
      <c r="B63" s="14">
        <f>+SUM(B44:B62)</f>
        <v>1</v>
      </c>
      <c r="C63" s="14">
        <f t="shared" ref="C63:T63" si="2">+SUM(C44:C62)</f>
        <v>1</v>
      </c>
      <c r="D63" s="14">
        <f t="shared" si="2"/>
        <v>1</v>
      </c>
      <c r="E63" s="14">
        <f t="shared" si="2"/>
        <v>1</v>
      </c>
      <c r="F63" s="14">
        <f t="shared" si="2"/>
        <v>1</v>
      </c>
      <c r="G63" s="14">
        <f t="shared" si="2"/>
        <v>1.0000000000000002</v>
      </c>
      <c r="H63" s="14">
        <f t="shared" ref="H63:S63" si="3">+SUM(H44:H62)</f>
        <v>1</v>
      </c>
      <c r="I63" s="14">
        <f t="shared" si="3"/>
        <v>1</v>
      </c>
      <c r="J63" s="14">
        <f t="shared" si="3"/>
        <v>1</v>
      </c>
      <c r="K63" s="14">
        <f t="shared" si="3"/>
        <v>1</v>
      </c>
      <c r="L63" s="14">
        <f t="shared" si="3"/>
        <v>1</v>
      </c>
      <c r="M63" s="14">
        <f t="shared" si="3"/>
        <v>1</v>
      </c>
      <c r="N63" s="14">
        <f t="shared" si="3"/>
        <v>0.99999999999999989</v>
      </c>
      <c r="O63" s="14">
        <f t="shared" si="3"/>
        <v>1</v>
      </c>
      <c r="P63" s="14">
        <f t="shared" si="3"/>
        <v>1</v>
      </c>
      <c r="Q63" s="14">
        <f t="shared" si="3"/>
        <v>1</v>
      </c>
      <c r="R63" s="14">
        <f t="shared" si="3"/>
        <v>1</v>
      </c>
      <c r="S63" s="14">
        <f t="shared" si="3"/>
        <v>1</v>
      </c>
      <c r="T63" s="28">
        <f t="shared" si="2"/>
        <v>1</v>
      </c>
      <c r="U63" s="2"/>
    </row>
    <row r="64" spans="1:21" ht="16" customHeight="1" thickBot="1" x14ac:dyDescent="0.4">
      <c r="A64" s="25" t="s">
        <v>43</v>
      </c>
      <c r="B64" s="26">
        <v>520.07999999999993</v>
      </c>
      <c r="C64" s="26">
        <v>69.680000000000007</v>
      </c>
      <c r="D64" s="26">
        <v>31.24</v>
      </c>
      <c r="E64" s="26">
        <v>271.76</v>
      </c>
      <c r="F64" s="26">
        <v>323.63999999999993</v>
      </c>
      <c r="G64" s="26">
        <v>137.26999999999998</v>
      </c>
      <c r="H64" s="26">
        <v>51.995999999999988</v>
      </c>
      <c r="I64" s="26">
        <v>3858.4900000000025</v>
      </c>
      <c r="J64" s="26">
        <v>292.88000000000011</v>
      </c>
      <c r="K64" s="26">
        <v>52.079999999999984</v>
      </c>
      <c r="L64" s="26">
        <v>370.22000000000008</v>
      </c>
      <c r="M64" s="26">
        <v>42.960000000000008</v>
      </c>
      <c r="N64" s="26">
        <v>385.7</v>
      </c>
      <c r="O64" s="26">
        <v>105.88</v>
      </c>
      <c r="P64" s="26">
        <v>46.900000000000006</v>
      </c>
      <c r="Q64" s="26">
        <v>69.579999999999984</v>
      </c>
      <c r="R64" s="26">
        <v>126.94</v>
      </c>
      <c r="S64" s="26">
        <v>165.53399999999999</v>
      </c>
      <c r="T64" s="79">
        <f>+SUM(B64:S64)</f>
        <v>6922.8300000000017</v>
      </c>
    </row>
    <row r="65" spans="1:20" ht="16" customHeight="1" thickBot="1" x14ac:dyDescent="0.4">
      <c r="A65" s="25" t="s">
        <v>49</v>
      </c>
      <c r="B65" s="26">
        <f t="shared" ref="B65:G65" si="4">+B68*$B$37-B69*$B$38-B70*$B$39+B71*$B$40</f>
        <v>0</v>
      </c>
      <c r="C65" s="26">
        <f t="shared" si="4"/>
        <v>0</v>
      </c>
      <c r="D65" s="26">
        <f t="shared" si="4"/>
        <v>0</v>
      </c>
      <c r="E65" s="26">
        <f t="shared" si="4"/>
        <v>0</v>
      </c>
      <c r="F65" s="26">
        <f t="shared" si="4"/>
        <v>0</v>
      </c>
      <c r="G65" s="26">
        <f t="shared" si="4"/>
        <v>0</v>
      </c>
      <c r="H65" s="26">
        <f t="shared" ref="H65:S65" si="5">+H68*$B$37-H69*$B$38-H70*$B$39+H71*$B$40</f>
        <v>0</v>
      </c>
      <c r="I65" s="26">
        <f t="shared" si="5"/>
        <v>0</v>
      </c>
      <c r="J65" s="26">
        <f t="shared" si="5"/>
        <v>0</v>
      </c>
      <c r="K65" s="26">
        <f t="shared" si="5"/>
        <v>0</v>
      </c>
      <c r="L65" s="26">
        <f t="shared" si="5"/>
        <v>0</v>
      </c>
      <c r="M65" s="26">
        <f t="shared" si="5"/>
        <v>0</v>
      </c>
      <c r="N65" s="26">
        <f t="shared" si="5"/>
        <v>0</v>
      </c>
      <c r="O65" s="26">
        <f t="shared" si="5"/>
        <v>0</v>
      </c>
      <c r="P65" s="26">
        <f t="shared" si="5"/>
        <v>0</v>
      </c>
      <c r="Q65" s="26">
        <f t="shared" si="5"/>
        <v>0</v>
      </c>
      <c r="R65" s="26">
        <f t="shared" si="5"/>
        <v>0</v>
      </c>
      <c r="S65" s="26">
        <f t="shared" si="5"/>
        <v>0</v>
      </c>
      <c r="T65" s="79">
        <f>+T68*$B$37-T69*$B$38-T70*$B$39+T71*$B$40</f>
        <v>0</v>
      </c>
    </row>
    <row r="66" spans="1:20" ht="16" customHeight="1" thickBot="1" x14ac:dyDescent="0.4">
      <c r="A66" s="25" t="s">
        <v>50</v>
      </c>
      <c r="B66" s="26">
        <f>+B64*B65</f>
        <v>0</v>
      </c>
      <c r="C66" s="26">
        <f t="shared" ref="C66:G66" si="6">+C64*C65</f>
        <v>0</v>
      </c>
      <c r="D66" s="26">
        <f t="shared" si="6"/>
        <v>0</v>
      </c>
      <c r="E66" s="26">
        <f t="shared" si="6"/>
        <v>0</v>
      </c>
      <c r="F66" s="26">
        <f t="shared" si="6"/>
        <v>0</v>
      </c>
      <c r="G66" s="26">
        <f t="shared" si="6"/>
        <v>0</v>
      </c>
      <c r="H66" s="26">
        <f t="shared" ref="H66:S66" si="7">+H64*H65</f>
        <v>0</v>
      </c>
      <c r="I66" s="26">
        <f t="shared" si="7"/>
        <v>0</v>
      </c>
      <c r="J66" s="26">
        <f t="shared" si="7"/>
        <v>0</v>
      </c>
      <c r="K66" s="26">
        <f t="shared" si="7"/>
        <v>0</v>
      </c>
      <c r="L66" s="26">
        <f t="shared" si="7"/>
        <v>0</v>
      </c>
      <c r="M66" s="26">
        <f t="shared" si="7"/>
        <v>0</v>
      </c>
      <c r="N66" s="26">
        <f t="shared" si="7"/>
        <v>0</v>
      </c>
      <c r="O66" s="26">
        <f t="shared" si="7"/>
        <v>0</v>
      </c>
      <c r="P66" s="26">
        <f t="shared" si="7"/>
        <v>0</v>
      </c>
      <c r="Q66" s="26">
        <f t="shared" si="7"/>
        <v>0</v>
      </c>
      <c r="R66" s="26">
        <f t="shared" si="7"/>
        <v>0</v>
      </c>
      <c r="S66" s="26">
        <f t="shared" si="7"/>
        <v>0</v>
      </c>
      <c r="T66" s="79">
        <f>+T64*T65</f>
        <v>0</v>
      </c>
    </row>
    <row r="67" spans="1:20" x14ac:dyDescent="0.3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5">
      <c r="A68" s="1" t="s">
        <v>33</v>
      </c>
      <c r="B68" s="13">
        <f>+SUM(B69:B71)</f>
        <v>1</v>
      </c>
      <c r="C68" s="13">
        <f t="shared" ref="C68:G68" si="8">+SUM(C69:C71)</f>
        <v>1</v>
      </c>
      <c r="D68" s="13">
        <f t="shared" si="8"/>
        <v>1</v>
      </c>
      <c r="E68" s="13">
        <f t="shared" si="8"/>
        <v>1</v>
      </c>
      <c r="F68" s="13">
        <f t="shared" si="8"/>
        <v>1</v>
      </c>
      <c r="G68" s="13">
        <f t="shared" si="8"/>
        <v>1.0000000000000002</v>
      </c>
      <c r="H68" s="13">
        <f t="shared" ref="H68:S68" si="9">+SUM(H69:H71)</f>
        <v>1</v>
      </c>
      <c r="I68" s="13">
        <f t="shared" si="9"/>
        <v>1</v>
      </c>
      <c r="J68" s="13">
        <f t="shared" si="9"/>
        <v>1</v>
      </c>
      <c r="K68" s="13">
        <f t="shared" si="9"/>
        <v>1</v>
      </c>
      <c r="L68" s="13">
        <f t="shared" si="9"/>
        <v>1</v>
      </c>
      <c r="M68" s="13">
        <f t="shared" si="9"/>
        <v>1</v>
      </c>
      <c r="N68" s="13">
        <f t="shared" si="9"/>
        <v>0.99999999999999989</v>
      </c>
      <c r="O68" s="13">
        <f t="shared" si="9"/>
        <v>1</v>
      </c>
      <c r="P68" s="13">
        <f t="shared" si="9"/>
        <v>1</v>
      </c>
      <c r="Q68" s="13">
        <f t="shared" si="9"/>
        <v>1</v>
      </c>
      <c r="R68" s="13">
        <f t="shared" si="9"/>
        <v>1</v>
      </c>
      <c r="S68" s="13">
        <f t="shared" si="9"/>
        <v>1</v>
      </c>
      <c r="T68" s="13">
        <f>+SUM(T69:T71)</f>
        <v>1</v>
      </c>
    </row>
    <row r="69" spans="1:20" x14ac:dyDescent="0.35">
      <c r="A69" s="1" t="s">
        <v>45</v>
      </c>
      <c r="B69" s="13">
        <f>+SUM(B44:B56)</f>
        <v>0.51200000000000001</v>
      </c>
      <c r="C69" s="13">
        <f t="shared" ref="C69:G69" si="10">+SUM(C44:C56)</f>
        <v>0.51200000000000001</v>
      </c>
      <c r="D69" s="13">
        <f t="shared" si="10"/>
        <v>0.51200000000000001</v>
      </c>
      <c r="E69" s="13">
        <f t="shared" si="10"/>
        <v>0.46470000000000011</v>
      </c>
      <c r="F69" s="13">
        <f t="shared" si="10"/>
        <v>0.65558000000000005</v>
      </c>
      <c r="G69" s="13">
        <f t="shared" si="10"/>
        <v>0.63900000000000012</v>
      </c>
      <c r="H69" s="13">
        <f t="shared" ref="H69:S69" si="11">+SUM(H44:H56)</f>
        <v>0.51500000000000001</v>
      </c>
      <c r="I69" s="13">
        <f t="shared" si="11"/>
        <v>0.55135000000000001</v>
      </c>
      <c r="J69" s="13">
        <f t="shared" si="11"/>
        <v>0.51500000000000001</v>
      </c>
      <c r="K69" s="13">
        <f t="shared" si="11"/>
        <v>0.51500000000000001</v>
      </c>
      <c r="L69" s="13">
        <f t="shared" si="11"/>
        <v>0.60570000000000013</v>
      </c>
      <c r="M69" s="13">
        <f t="shared" si="11"/>
        <v>0.51200000000000001</v>
      </c>
      <c r="N69" s="13">
        <f t="shared" si="11"/>
        <v>0.59552999999999989</v>
      </c>
      <c r="O69" s="13">
        <f t="shared" si="11"/>
        <v>0.51200000000000001</v>
      </c>
      <c r="P69" s="13">
        <f t="shared" si="11"/>
        <v>0.51500000000000001</v>
      </c>
      <c r="Q69" s="13">
        <f t="shared" si="11"/>
        <v>0.51500000000000001</v>
      </c>
      <c r="R69" s="13">
        <f t="shared" si="11"/>
        <v>0.51200000000000001</v>
      </c>
      <c r="S69" s="13">
        <f t="shared" si="11"/>
        <v>0.60934500000000003</v>
      </c>
      <c r="T69" s="13">
        <f>+SUM(T44:T56)</f>
        <v>0.55352062161428206</v>
      </c>
    </row>
    <row r="70" spans="1:20" x14ac:dyDescent="0.35">
      <c r="A70" s="1" t="s">
        <v>6</v>
      </c>
      <c r="B70" s="13">
        <f>+SUM(B57:B61)</f>
        <v>0.29149999999999998</v>
      </c>
      <c r="C70" s="13">
        <f t="shared" ref="C70:T70" si="12">+SUM(C57:C61)</f>
        <v>0.29149999999999998</v>
      </c>
      <c r="D70" s="13">
        <f t="shared" si="12"/>
        <v>0.29149999999999998</v>
      </c>
      <c r="E70" s="13">
        <f t="shared" si="12"/>
        <v>0.3513</v>
      </c>
      <c r="F70" s="13">
        <f t="shared" si="12"/>
        <v>0.23319999999999999</v>
      </c>
      <c r="G70" s="13">
        <f t="shared" si="12"/>
        <v>0.251</v>
      </c>
      <c r="H70" s="13">
        <f t="shared" ref="H70:S70" si="13">+SUM(H57:H61)</f>
        <v>0.28999999999999998</v>
      </c>
      <c r="I70" s="13">
        <f t="shared" si="13"/>
        <v>0.17135</v>
      </c>
      <c r="J70" s="13">
        <f t="shared" si="13"/>
        <v>0.28999999999999998</v>
      </c>
      <c r="K70" s="13">
        <f t="shared" si="13"/>
        <v>0.28999999999999998</v>
      </c>
      <c r="L70" s="13">
        <f t="shared" si="13"/>
        <v>0.23200000000000001</v>
      </c>
      <c r="M70" s="13">
        <f t="shared" si="13"/>
        <v>0.29149999999999998</v>
      </c>
      <c r="N70" s="13">
        <f t="shared" si="13"/>
        <v>0.26060500000000003</v>
      </c>
      <c r="O70" s="13">
        <f t="shared" si="13"/>
        <v>0.29149999999999998</v>
      </c>
      <c r="P70" s="13">
        <f t="shared" si="13"/>
        <v>0.28999999999999998</v>
      </c>
      <c r="Q70" s="13">
        <f t="shared" si="13"/>
        <v>0.28999999999999998</v>
      </c>
      <c r="R70" s="13">
        <f t="shared" si="13"/>
        <v>0.29149999999999998</v>
      </c>
      <c r="S70" s="13">
        <f t="shared" si="13"/>
        <v>0.22880499999999998</v>
      </c>
      <c r="T70" s="13">
        <f t="shared" si="12"/>
        <v>0.2168388322217937</v>
      </c>
    </row>
    <row r="71" spans="1:20" x14ac:dyDescent="0.35">
      <c r="A71" s="1" t="s">
        <v>46</v>
      </c>
      <c r="B71" s="13">
        <f>+B62</f>
        <v>0.19650000000000001</v>
      </c>
      <c r="C71" s="13">
        <f t="shared" ref="C71:T71" si="14">+C62</f>
        <v>0.19650000000000001</v>
      </c>
      <c r="D71" s="13">
        <f t="shared" si="14"/>
        <v>0.19650000000000001</v>
      </c>
      <c r="E71" s="13">
        <f t="shared" si="14"/>
        <v>0.184</v>
      </c>
      <c r="F71" s="13">
        <f t="shared" si="14"/>
        <v>0.11122</v>
      </c>
      <c r="G71" s="13">
        <f t="shared" si="14"/>
        <v>0.11</v>
      </c>
      <c r="H71" s="13">
        <f t="shared" ref="H71:S71" si="15">+H62</f>
        <v>0.19500000000000001</v>
      </c>
      <c r="I71" s="13">
        <f t="shared" si="15"/>
        <v>0.27729999999999999</v>
      </c>
      <c r="J71" s="13">
        <f t="shared" si="15"/>
        <v>0.19500000000000001</v>
      </c>
      <c r="K71" s="13">
        <f t="shared" si="15"/>
        <v>0.19500000000000001</v>
      </c>
      <c r="L71" s="13">
        <f t="shared" si="15"/>
        <v>0.1623</v>
      </c>
      <c r="M71" s="13">
        <f t="shared" si="15"/>
        <v>0.19650000000000001</v>
      </c>
      <c r="N71" s="13">
        <f t="shared" si="15"/>
        <v>0.14386500000000002</v>
      </c>
      <c r="O71" s="13">
        <f t="shared" si="15"/>
        <v>0.19650000000000001</v>
      </c>
      <c r="P71" s="13">
        <f t="shared" si="15"/>
        <v>0.19500000000000001</v>
      </c>
      <c r="Q71" s="13">
        <f t="shared" si="15"/>
        <v>0.19500000000000001</v>
      </c>
      <c r="R71" s="13">
        <f t="shared" si="15"/>
        <v>0.19650000000000001</v>
      </c>
      <c r="S71" s="13">
        <f t="shared" si="15"/>
        <v>0.16184999999999999</v>
      </c>
      <c r="T71" s="13">
        <f t="shared" si="14"/>
        <v>0.22964054616392429</v>
      </c>
    </row>
    <row r="72" spans="1:20" ht="16" thickBot="1" x14ac:dyDescent="0.4"/>
    <row r="73" spans="1:20" ht="16" thickBot="1" x14ac:dyDescent="0.4">
      <c r="A73" s="46" t="s">
        <v>56</v>
      </c>
      <c r="B73" s="64">
        <f>+SUM(B66:S66)</f>
        <v>0</v>
      </c>
    </row>
    <row r="74" spans="1:20" ht="16" thickBot="1" x14ac:dyDescent="0.4">
      <c r="A74" s="46" t="s">
        <v>57</v>
      </c>
      <c r="B74" s="58">
        <f>+B73/T64</f>
        <v>0</v>
      </c>
    </row>
    <row r="76" spans="1:20" x14ac:dyDescent="0.35">
      <c r="B76" s="12"/>
    </row>
  </sheetData>
  <sheetProtection algorithmName="SHA-512" hashValue="fxVS5SLQX71fQsWatCXcBxGF53GJLEhYZqQlKsqarHe8WyFIjB/VkVK+PHtG88c67P/PQzAPs1PmJnJToCq67w==" saltValue="8rZgBTmu/34IvCRCDvLtuA==" spinCount="100000"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d8aeab-a265-4557-bafd-12527c1e2957">
      <Terms xmlns="http://schemas.microsoft.com/office/infopath/2007/PartnerControls"/>
    </lcf76f155ced4ddcb4097134ff3c332f>
    <TaxCatchAll xmlns="d239f158-d86c-4739-a1fe-ef63aaeb79f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C073E65DE91D438B00593FEC3CE300" ma:contentTypeVersion="17" ma:contentTypeDescription="Create a new document." ma:contentTypeScope="" ma:versionID="d5be191f2be6bbf607c250c0649cb7bc">
  <xsd:schema xmlns:xsd="http://www.w3.org/2001/XMLSchema" xmlns:xs="http://www.w3.org/2001/XMLSchema" xmlns:p="http://schemas.microsoft.com/office/2006/metadata/properties" xmlns:ns2="d239f158-d86c-4739-a1fe-ef63aaeb79f3" xmlns:ns3="7fd8aeab-a265-4557-bafd-12527c1e2957" targetNamespace="http://schemas.microsoft.com/office/2006/metadata/properties" ma:root="true" ma:fieldsID="7de0974630d2fe72e99684aca75373c0" ns2:_="" ns3:_="">
    <xsd:import namespace="d239f158-d86c-4739-a1fe-ef63aaeb79f3"/>
    <xsd:import namespace="7fd8aeab-a265-4557-bafd-12527c1e295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9f158-d86c-4739-a1fe-ef63aaeb79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d141fa8-7fad-4952-95ba-825e02ac3cd4}" ma:internalName="TaxCatchAll" ma:showField="CatchAllData" ma:web="d239f158-d86c-4739-a1fe-ef63aaeb79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8aeab-a265-4557-bafd-12527c1e29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5e1da46-c30e-4854-911b-aaced23cb6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5B74D6-A608-4EAC-9984-8C5E62AB38AB}">
  <ds:schemaRefs>
    <ds:schemaRef ds:uri="http://schemas.microsoft.com/office/2006/metadata/properties"/>
    <ds:schemaRef ds:uri="http://schemas.microsoft.com/office/infopath/2007/PartnerControls"/>
    <ds:schemaRef ds:uri="7fd8aeab-a265-4557-bafd-12527c1e2957"/>
    <ds:schemaRef ds:uri="d239f158-d86c-4739-a1fe-ef63aaeb79f3"/>
  </ds:schemaRefs>
</ds:datastoreItem>
</file>

<file path=customXml/itemProps2.xml><?xml version="1.0" encoding="utf-8"?>
<ds:datastoreItem xmlns:ds="http://schemas.openxmlformats.org/officeDocument/2006/customXml" ds:itemID="{377ED7BC-9999-46E8-9D1C-9C41A0AC72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58B660-D092-4671-BD60-531E7E005A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39f158-d86c-4739-a1fe-ef63aaeb79f3"/>
    <ds:schemaRef ds:uri="7fd8aeab-a265-4557-bafd-12527c1e29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Kauno r. Popierius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Andrius Kremensas</dc:creator>
  <cp:lastModifiedBy>Laura Juzėnė | Gamtos Ateitis</cp:lastModifiedBy>
  <dcterms:created xsi:type="dcterms:W3CDTF">2026-09-30T13:38:56Z</dcterms:created>
  <dcterms:modified xsi:type="dcterms:W3CDTF">2026-10-28T12:15:14Z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0x010100C8C073E65DE91D438B00593FEC3CE300</vt:lpwstr>
  </property>
  <property fmtid="{D5CDD505-2E9C-101B-9397-08002B2CF9AE}" pid="3" name="MediaServiceImageTags">
    <vt:lpwstr/>
  </property>
</Properties>
</file>